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39" activeTab="0"/>
  </bookViews>
  <sheets>
    <sheet name="Resumen" sheetId="1" r:id="rId1"/>
    <sheet name="Ingresos" sheetId="2" r:id="rId2"/>
    <sheet name="Económico" sheetId="3" r:id="rId3"/>
    <sheet name="Programas" sheetId="4" r:id="rId4"/>
  </sheets>
  <definedNames>
    <definedName name="_xlnm.Print_Area" localSheetId="2">'Económico'!$A$1:$H$501</definedName>
    <definedName name="_xlnm.Print_Area" localSheetId="1">'Ingresos'!$A$1:$F$92</definedName>
    <definedName name="_xlnm.Print_Area" localSheetId="3">'Programas'!$A$1:$H$547</definedName>
    <definedName name="_xlnm.Print_Area" localSheetId="0">'Resumen'!$A$1:$H$44</definedName>
    <definedName name="_xlnm.Print_Titles" localSheetId="2">'Económico'!$1:$5</definedName>
    <definedName name="_xlnm.Print_Titles" localSheetId="1">'Ingresos'!$1:$5</definedName>
    <definedName name="_xlnm.Print_Titles" localSheetId="3">'Programas'!$1:$5</definedName>
    <definedName name="_xlnm.Print_Titles" localSheetId="0">'Resumen'!$1:$2</definedName>
  </definedNames>
  <calcPr fullCalcOnLoad="1"/>
</workbook>
</file>

<file path=xl/comments2.xml><?xml version="1.0" encoding="utf-8"?>
<comments xmlns="http://schemas.openxmlformats.org/spreadsheetml/2006/main">
  <authors>
    <author>Emilio Rico Peinado</author>
  </authors>
  <commentList>
    <comment ref="B8" authorId="0">
      <text>
        <r>
          <rPr>
            <sz val="9"/>
            <rFont val="Tahoma"/>
            <family val="2"/>
          </rPr>
          <t>Baja del 3,5% de los DRN en 2017</t>
        </r>
      </text>
    </comment>
    <comment ref="B9" authorId="0">
      <text>
        <r>
          <rPr>
            <sz val="9"/>
            <rFont val="Tahoma"/>
            <family val="2"/>
          </rPr>
          <t>Baja del 3,5% de los DRN en 2017</t>
        </r>
      </text>
    </comment>
    <comment ref="B15" authorId="0">
      <text>
        <r>
          <rPr>
            <b/>
            <sz val="9"/>
            <rFont val="Tahoma"/>
            <family val="2"/>
          </rPr>
          <t>2017:</t>
        </r>
        <r>
          <rPr>
            <sz val="9"/>
            <rFont val="Tahoma"/>
            <family val="2"/>
          </rPr>
          <t xml:space="preserve">
62.106,06 €/mes
78.806,57 € Liquidación</t>
        </r>
      </text>
    </comment>
    <comment ref="B16" authorId="0">
      <text>
        <r>
          <rPr>
            <b/>
            <sz val="9"/>
            <rFont val="Tahoma"/>
            <family val="2"/>
          </rPr>
          <t xml:space="preserve">2017:
</t>
        </r>
        <r>
          <rPr>
            <sz val="9"/>
            <rFont val="Tahoma"/>
            <family val="2"/>
          </rPr>
          <t>428.075,94 €/mes
543.600,47 € Liquidación</t>
        </r>
      </text>
    </comment>
    <comment ref="B17" authorId="0">
      <text>
        <r>
          <rPr>
            <b/>
            <sz val="9"/>
            <rFont val="Tahoma"/>
            <family val="2"/>
          </rPr>
          <t>2017:</t>
        </r>
        <r>
          <rPr>
            <sz val="9"/>
            <rFont val="Tahoma"/>
            <family val="2"/>
          </rPr>
          <t xml:space="preserve">
88.215,00 €/trimestre</t>
        </r>
      </text>
    </comment>
    <comment ref="B21" authorId="0">
      <text>
        <r>
          <rPr>
            <b/>
            <sz val="9"/>
            <rFont val="Tahoma"/>
            <family val="2"/>
          </rPr>
          <t>Padrón 2017</t>
        </r>
        <r>
          <rPr>
            <sz val="9"/>
            <rFont val="Tahoma"/>
            <family val="2"/>
          </rPr>
          <t>: 2.289.669,97 €</t>
        </r>
      </text>
    </comment>
    <comment ref="B48" authorId="0">
      <text>
        <r>
          <rPr>
            <sz val="9"/>
            <rFont val="Tahoma"/>
            <family val="2"/>
          </rPr>
          <t>Correlación en gastos con partida ampliable</t>
        </r>
      </text>
    </comment>
    <comment ref="B53" authorId="0">
      <text>
        <r>
          <rPr>
            <b/>
            <sz val="9"/>
            <rFont val="Tahoma"/>
            <family val="2"/>
          </rPr>
          <t xml:space="preserve">2017: </t>
        </r>
        <r>
          <rPr>
            <sz val="9"/>
            <rFont val="Tahoma"/>
            <family val="2"/>
          </rPr>
          <t>665.305,41 €/mes (líquido)
Pendiente de Liquidación</t>
        </r>
      </text>
    </comment>
    <comment ref="B54" authorId="0">
      <text>
        <r>
          <rPr>
            <b/>
            <sz val="9"/>
            <rFont val="Tahoma"/>
            <family val="2"/>
          </rPr>
          <t>2017:</t>
        </r>
        <r>
          <rPr>
            <sz val="9"/>
            <rFont val="Tahoma"/>
            <family val="2"/>
          </rPr>
          <t xml:space="preserve"> 35.997,22 €/mes
Pendiente de Liquidación </t>
        </r>
      </text>
    </comment>
    <comment ref="B55" authorId="0">
      <text>
        <r>
          <rPr>
            <b/>
            <sz val="9"/>
            <rFont val="Tahoma"/>
            <family val="2"/>
          </rPr>
          <t>2017:</t>
        </r>
        <r>
          <rPr>
            <sz val="9"/>
            <rFont val="Tahoma"/>
            <family val="2"/>
          </rPr>
          <t xml:space="preserve">
Anticipo 35% = 1.395.000,00</t>
        </r>
      </text>
    </comment>
    <comment ref="B79" authorId="0">
      <text>
        <r>
          <rPr>
            <b/>
            <sz val="9"/>
            <rFont val="Tahoma"/>
            <family val="2"/>
          </rPr>
          <t xml:space="preserve">2017: </t>
        </r>
        <r>
          <rPr>
            <sz val="9"/>
            <rFont val="Tahoma"/>
            <family val="2"/>
          </rPr>
          <t>Media de 83.000,00 €/bimestre</t>
        </r>
      </text>
    </comment>
  </commentList>
</comments>
</file>

<file path=xl/comments3.xml><?xml version="1.0" encoding="utf-8"?>
<comments xmlns="http://schemas.openxmlformats.org/spreadsheetml/2006/main">
  <authors>
    <author>emiliorp</author>
    <author>PC</author>
    <author>Emilio Rico Peinado</author>
  </authors>
  <commentList>
    <comment ref="D135" authorId="0">
      <text>
        <r>
          <rPr>
            <sz val="8"/>
            <rFont val="Tahoma"/>
            <family val="2"/>
          </rPr>
          <t>Previsión de Premios de Permanencia para: 
- Primo Escobar Luis (7.800)</t>
        </r>
      </text>
    </comment>
    <comment ref="D429" authorId="0">
      <text>
        <r>
          <rPr>
            <sz val="8"/>
            <rFont val="Tahoma"/>
            <family val="2"/>
          </rPr>
          <t>Incluye cuotas a FEMP, SPET y AMUPARNA</t>
        </r>
      </text>
    </comment>
    <comment ref="D307" authorId="0">
      <text>
        <r>
          <rPr>
            <sz val="8"/>
            <rFont val="Tahoma"/>
            <family val="2"/>
          </rPr>
          <t>Incluye los gastos varios (60.000 euros) de fuera del SOM</t>
        </r>
      </text>
    </comment>
    <comment ref="C6" authorId="0">
      <text>
        <r>
          <rPr>
            <sz val="9"/>
            <rFont val="Tahoma"/>
            <family val="2"/>
          </rPr>
          <t>- Se prevé un incremento retributivo del 2%</t>
        </r>
      </text>
    </comment>
    <comment ref="D331" authorId="0">
      <text>
        <r>
          <rPr>
            <sz val="9"/>
            <rFont val="Tahoma"/>
            <family val="2"/>
          </rPr>
          <t>Nuevo Contrato 2017-2019</t>
        </r>
      </text>
    </comment>
    <comment ref="D364" authorId="0">
      <text>
        <r>
          <rPr>
            <sz val="9"/>
            <rFont val="Tahoma"/>
            <family val="2"/>
          </rPr>
          <t>Incluye Cursos Formación</t>
        </r>
      </text>
    </comment>
    <comment ref="D383" authorId="0">
      <text>
        <r>
          <rPr>
            <sz val="9"/>
            <rFont val="Tahoma"/>
            <family val="2"/>
          </rPr>
          <t>Incluye Revista El Indiferente</t>
        </r>
      </text>
    </comment>
    <comment ref="D171" authorId="0">
      <text>
        <r>
          <rPr>
            <sz val="9"/>
            <rFont val="Tahoma"/>
            <family val="2"/>
          </rPr>
          <t>Antes incluía mantenimiento fotocopiadoras no-renting</t>
        </r>
      </text>
    </comment>
    <comment ref="D106" authorId="0">
      <text>
        <r>
          <rPr>
            <sz val="9"/>
            <rFont val="Tahoma"/>
            <family val="2"/>
          </rPr>
          <t>Realidad Horas Extras por la Policía.
Contrario a LPGE</t>
        </r>
      </text>
    </comment>
    <comment ref="D107" authorId="0">
      <text>
        <r>
          <rPr>
            <sz val="9"/>
            <rFont val="Tahoma"/>
            <family val="2"/>
          </rPr>
          <t>Horas Extras en Fiestas Locales y Obras</t>
        </r>
      </text>
    </comment>
    <comment ref="D99" authorId="0">
      <text>
        <r>
          <rPr>
            <sz val="9"/>
            <rFont val="Tahoma"/>
            <family val="2"/>
          </rPr>
          <t>Técnico en acumulación de tareas (año completo)</t>
        </r>
      </text>
    </comment>
    <comment ref="D87" authorId="0">
      <text>
        <r>
          <rPr>
            <sz val="9"/>
            <rFont val="Tahoma"/>
            <family val="2"/>
          </rPr>
          <t>Incluye Mejora Retributiva prevista y aún no aprobada</t>
        </r>
      </text>
    </comment>
    <comment ref="D325" authorId="1">
      <text>
        <r>
          <rPr>
            <sz val="9"/>
            <rFont val="Tahoma"/>
            <family val="2"/>
          </rPr>
          <t>Nuevo Contrato que incluye suministro electricidad</t>
        </r>
      </text>
    </comment>
    <comment ref="D326" authorId="1">
      <text>
        <r>
          <rPr>
            <sz val="9"/>
            <rFont val="Tahoma"/>
            <family val="2"/>
          </rPr>
          <t>Nuevo Contrato en 2017</t>
        </r>
      </text>
    </comment>
    <comment ref="D136" authorId="0">
      <text>
        <r>
          <rPr>
            <sz val="8"/>
            <rFont val="Tahoma"/>
            <family val="2"/>
          </rPr>
          <t>Previsión de Premios de Permanencia para:
- Anselmo Hernández Marrero (6.000)
- Candelaria Acosta Gutiérrez (2.250)</t>
        </r>
      </text>
    </comment>
    <comment ref="D303" authorId="0">
      <text>
        <r>
          <rPr>
            <sz val="9"/>
            <rFont val="Tahoma"/>
            <family val="2"/>
          </rPr>
          <t>Incluye Rutas Teatralizadas y Audioguía</t>
        </r>
      </text>
    </comment>
    <comment ref="D296" authorId="0">
      <text>
        <r>
          <rPr>
            <sz val="9"/>
            <rFont val="Tahoma"/>
            <family val="2"/>
          </rPr>
          <t>Incluye Inventario Pajares</t>
        </r>
      </text>
    </comment>
    <comment ref="D36" authorId="0">
      <text>
        <r>
          <rPr>
            <sz val="9"/>
            <rFont val="Tahoma"/>
            <family val="2"/>
          </rPr>
          <t>Incluye Incremento CD Técnico Patrimonio</t>
        </r>
      </text>
    </comment>
    <comment ref="D44" authorId="0">
      <text>
        <r>
          <rPr>
            <sz val="9"/>
            <rFont val="Tahoma"/>
            <family val="2"/>
          </rPr>
          <t>Incluye posibles J.Neg. de Adtvos. (1/2 año)</t>
        </r>
      </text>
    </comment>
    <comment ref="D337" authorId="2">
      <text>
        <r>
          <rPr>
            <sz val="9"/>
            <rFont val="Tahoma"/>
            <family val="2"/>
          </rPr>
          <t>Contratación finalizada en 2017</t>
        </r>
      </text>
    </comment>
    <comment ref="D328" authorId="2">
      <text>
        <r>
          <rPr>
            <sz val="9"/>
            <rFont val="Tahoma"/>
            <family val="2"/>
          </rPr>
          <t>Previsión Nueva contratación 2018-2020</t>
        </r>
      </text>
    </comment>
    <comment ref="D232" authorId="2">
      <text>
        <r>
          <rPr>
            <sz val="9"/>
            <rFont val="Tahoma"/>
            <family val="2"/>
          </rPr>
          <t>Tipos Licitación en Nueva Contratación 2018-2021</t>
        </r>
      </text>
    </comment>
    <comment ref="D146" authorId="2">
      <text>
        <r>
          <rPr>
            <sz val="9"/>
            <rFont val="Tahoma"/>
            <family val="2"/>
          </rPr>
          <t>Tipos Licitación en Nueva Contratación 2018-2021</t>
        </r>
      </text>
    </comment>
    <comment ref="D161" authorId="2">
      <text>
        <r>
          <rPr>
            <sz val="9"/>
            <rFont val="Tahoma"/>
            <family val="2"/>
          </rPr>
          <t>Nuevo contrato que incluye más equipamiento</t>
        </r>
      </text>
    </comment>
    <comment ref="D316" authorId="1">
      <text>
        <r>
          <rPr>
            <sz val="9"/>
            <rFont val="Tahoma"/>
            <family val="2"/>
          </rPr>
          <t>Nueva contratación 2018</t>
        </r>
      </text>
    </comment>
    <comment ref="D139" authorId="2">
      <text>
        <r>
          <rPr>
            <sz val="9"/>
            <rFont val="Tahoma"/>
            <family val="2"/>
          </rPr>
          <t>¿Cursos nueva Ley Suelo?</t>
        </r>
      </text>
    </comment>
    <comment ref="D150" authorId="2">
      <text>
        <r>
          <rPr>
            <sz val="9"/>
            <rFont val="Tahoma"/>
            <family val="2"/>
          </rPr>
          <t>Local Coworking (1/2 año hasta que se haga el camibo a Turismo</t>
        </r>
      </text>
    </comment>
    <comment ref="D312" authorId="2">
      <text>
        <r>
          <rPr>
            <sz val="9"/>
            <rFont val="Tahoma"/>
            <family val="2"/>
          </rPr>
          <t>Incremento adicional por posibles ampliaciones (120.000)</t>
        </r>
      </text>
    </comment>
    <comment ref="D315" authorId="2">
      <text>
        <r>
          <rPr>
            <sz val="9"/>
            <rFont val="Tahoma"/>
            <family val="2"/>
          </rPr>
          <t>El precio aumenta porque el personal municipal se jubila</t>
        </r>
      </text>
    </comment>
    <comment ref="D100" authorId="0">
      <text>
        <r>
          <rPr>
            <sz val="9"/>
            <rFont val="Tahoma"/>
            <family val="2"/>
          </rPr>
          <t>Técnico en acumulación de tareas (1/2 año)</t>
        </r>
      </text>
    </comment>
    <comment ref="D357" authorId="2">
      <text>
        <r>
          <rPr>
            <sz val="9"/>
            <rFont val="Tahoma"/>
            <family val="2"/>
          </rPr>
          <t>Nuevo contrato 2018 unificado
en aplicación 2315.22799</t>
        </r>
      </text>
    </comment>
    <comment ref="D358" authorId="2">
      <text>
        <r>
          <rPr>
            <sz val="9"/>
            <rFont val="Tahoma"/>
            <family val="2"/>
          </rPr>
          <t>Nuevo contrato 2018 unificado
en aplicación 2315.22799</t>
        </r>
      </text>
    </comment>
    <comment ref="D359" authorId="2">
      <text>
        <r>
          <rPr>
            <sz val="9"/>
            <rFont val="Tahoma"/>
            <family val="2"/>
          </rPr>
          <t>Nuevo contrato 2018 que incluye Mayores y Mujer</t>
        </r>
      </text>
    </comment>
    <comment ref="D152" authorId="2">
      <text>
        <r>
          <rPr>
            <sz val="9"/>
            <rFont val="Tahoma"/>
            <family val="2"/>
          </rPr>
          <t>Oficina Turismo (anterior coworking):
1.410 €/mes (sin obras)</t>
        </r>
      </text>
    </comment>
    <comment ref="D41" authorId="2">
      <text>
        <r>
          <rPr>
            <sz val="9"/>
            <rFont val="Tahoma"/>
            <family val="2"/>
          </rPr>
          <t>Se prevé el incremento en DOS AÑOS del CE de todos los Policías</t>
        </r>
      </text>
    </comment>
    <comment ref="D406" authorId="2">
      <text>
        <r>
          <rPr>
            <sz val="9"/>
            <rFont val="Tahoma"/>
            <family val="2"/>
          </rPr>
          <t>Consignación en Capítulo 2, s/ criterio Intervención</t>
        </r>
      </text>
    </comment>
    <comment ref="D389" authorId="2">
      <text>
        <r>
          <rPr>
            <sz val="9"/>
            <rFont val="Tahoma"/>
            <family val="2"/>
          </rPr>
          <t>Partida Ampliable vinculada a 399.00 Ingresos</t>
        </r>
      </text>
    </comment>
    <comment ref="D482" authorId="2">
      <text>
        <r>
          <rPr>
            <sz val="9"/>
            <rFont val="Tahoma"/>
            <family val="2"/>
          </rPr>
          <t>Saneamiento Las Palmeras (170.000 €)
Depósito Los Cuartos (66.000 €)</t>
        </r>
      </text>
    </comment>
    <comment ref="D408" authorId="2">
      <text>
        <r>
          <rPr>
            <sz val="9"/>
            <rFont val="Tahoma"/>
            <family val="2"/>
          </rPr>
          <t>Incluye IBI Social y Ayudas Estudios en E.Infantiles</t>
        </r>
      </text>
    </comment>
    <comment ref="D463" authorId="2">
      <text>
        <r>
          <rPr>
            <sz val="9"/>
            <rFont val="Tahoma"/>
            <family val="2"/>
          </rPr>
          <t>Incluye material para Escuela Dibujo</t>
        </r>
      </text>
    </comment>
    <comment ref="D471" authorId="2">
      <text>
        <r>
          <rPr>
            <sz val="9"/>
            <rFont val="Tahoma"/>
            <family val="2"/>
          </rPr>
          <t>Incluye RAM extraordinario: Benijos y La Florida</t>
        </r>
      </text>
    </comment>
    <comment ref="D473" authorId="2">
      <text>
        <r>
          <rPr>
            <sz val="9"/>
            <rFont val="Tahoma"/>
            <family val="2"/>
          </rPr>
          <t>Incluye reforma Sala La Perdoma</t>
        </r>
      </text>
    </comment>
    <comment ref="D419" authorId="2">
      <text>
        <r>
          <rPr>
            <sz val="9"/>
            <rFont val="Tahoma"/>
            <family val="2"/>
          </rPr>
          <t>Pasa a la aplicación 2311.480.00</t>
        </r>
      </text>
    </comment>
    <comment ref="D472" authorId="2">
      <text>
        <r>
          <rPr>
            <sz val="9"/>
            <rFont val="Tahoma"/>
            <family val="2"/>
          </rPr>
          <t>Incluye Muro Los Cuartos y CF La Florida
Incluye Césped C.F. Mayorazgo</t>
        </r>
      </text>
    </comment>
    <comment ref="D154" authorId="2">
      <text>
        <r>
          <rPr>
            <sz val="9"/>
            <rFont val="Tahoma"/>
            <family val="2"/>
          </rPr>
          <t>Incluye alquiler Carpas Alfombra</t>
        </r>
      </text>
    </comment>
    <comment ref="D165" authorId="2">
      <text>
        <r>
          <rPr>
            <sz val="9"/>
            <rFont val="Tahoma"/>
            <family val="2"/>
          </rPr>
          <t>Incluye Mantenimiento Desfibriladores</t>
        </r>
      </text>
    </comment>
    <comment ref="D362" authorId="2">
      <text>
        <r>
          <rPr>
            <sz val="9"/>
            <rFont val="Tahoma"/>
            <family val="2"/>
          </rPr>
          <t>Incluye Cursos Desfibriladores</t>
        </r>
      </text>
    </comment>
    <comment ref="D391" authorId="2">
      <text>
        <r>
          <rPr>
            <sz val="9"/>
            <rFont val="Tahoma"/>
            <family val="2"/>
          </rPr>
          <t>Transporte Adaptado: 18.000 €
Serv. Sanitarios Preventivos: 18.000 €</t>
        </r>
      </text>
    </comment>
    <comment ref="D485" authorId="2">
      <text>
        <r>
          <rPr>
            <sz val="9"/>
            <rFont val="Tahoma"/>
            <family val="2"/>
          </rPr>
          <t>Construcción Refugio Comarcal Animales</t>
        </r>
      </text>
    </comment>
  </commentList>
</comments>
</file>

<file path=xl/comments4.xml><?xml version="1.0" encoding="utf-8"?>
<comments xmlns="http://schemas.openxmlformats.org/spreadsheetml/2006/main">
  <authors>
    <author>emiliorp</author>
  </authors>
  <commentList>
    <comment ref="D134" authorId="0">
      <text>
        <r>
          <rPr>
            <sz val="8"/>
            <rFont val="Tahoma"/>
            <family val="2"/>
          </rPr>
          <t>Pensión Complementaria Marisel</t>
        </r>
      </text>
    </comment>
  </commentList>
</comments>
</file>

<file path=xl/sharedStrings.xml><?xml version="1.0" encoding="utf-8"?>
<sst xmlns="http://schemas.openxmlformats.org/spreadsheetml/2006/main" count="1518" uniqueCount="570">
  <si>
    <t>DENOMINACIÓN</t>
  </si>
  <si>
    <t>EXCMO. AYUNTAMIENTO DE LA OROTAVA</t>
  </si>
  <si>
    <t>IMPORTES TOTALES</t>
  </si>
  <si>
    <t>Órganos Gobierno</t>
  </si>
  <si>
    <t>Admón. General</t>
  </si>
  <si>
    <t>Urbanismo</t>
  </si>
  <si>
    <t>Admón. Financiera</t>
  </si>
  <si>
    <t>Alumbrado Público</t>
  </si>
  <si>
    <t>Parques y Jardines</t>
  </si>
  <si>
    <t>O.M.I.C.</t>
  </si>
  <si>
    <t>Promoción Cultural</t>
  </si>
  <si>
    <t>Deuda Pública</t>
  </si>
  <si>
    <t>Patrimonio Histórico</t>
  </si>
  <si>
    <t>Otro Personal.- Sustituciones y otros</t>
  </si>
  <si>
    <t>Gratificaciones Personal Funcionario</t>
  </si>
  <si>
    <t>Arrendamientos.- Edificios y otras construc.</t>
  </si>
  <si>
    <t>Arrendamientos.- Maquinaria, instal. y utillaje</t>
  </si>
  <si>
    <t>R.M.C.- Mobiliario y Equipo de Oficina</t>
  </si>
  <si>
    <t>R.M.C.- Equipo para proceso de la información</t>
  </si>
  <si>
    <t>Material de Oficina ordinario no inventariable</t>
  </si>
  <si>
    <t>Prensa, revistas, libros y otras publicaciones</t>
  </si>
  <si>
    <t>Material Informático no inventariable</t>
  </si>
  <si>
    <t>Suministros.- Energía Eléctrica</t>
  </si>
  <si>
    <t>Suministros.- Vestuario</t>
  </si>
  <si>
    <t>Comunicaciones.- Telefónicas</t>
  </si>
  <si>
    <t>Comunicaciones.- Postales</t>
  </si>
  <si>
    <t>Transportes</t>
  </si>
  <si>
    <t>Primas de Seguros</t>
  </si>
  <si>
    <t>Tributos</t>
  </si>
  <si>
    <t>Atenciones protocolarias y representativas</t>
  </si>
  <si>
    <t>Gastos Diversos.- Publicidad y Propaganda</t>
  </si>
  <si>
    <t>Gastos Diversos.- Jurídicos</t>
  </si>
  <si>
    <t>Otros Gastos Diversos</t>
  </si>
  <si>
    <t>VARIACIÓN</t>
  </si>
  <si>
    <t>Trabajos de Limpieza de Edificios Municipales</t>
  </si>
  <si>
    <t>Trabajos realizados por otras Empresas.- Seguridad</t>
  </si>
  <si>
    <t>Servicios de Recaudación (Consorcio de Tributos)</t>
  </si>
  <si>
    <t>Mantenimiento y Conservación Alumbrado Público</t>
  </si>
  <si>
    <t>Mantenimiento y Conservación Parques y Jardines</t>
  </si>
  <si>
    <t>Dietas del Personal</t>
  </si>
  <si>
    <t>Locomoción</t>
  </si>
  <si>
    <t>Consorcio de Extinción de Incendios</t>
  </si>
  <si>
    <t>Atenciones benéfico asistenciales</t>
  </si>
  <si>
    <t>Personal Funcionario.- Subsidios de Estudios</t>
  </si>
  <si>
    <t>Personal Laboral.- Subsidios de Estudios</t>
  </si>
  <si>
    <t>Ayudas de Estudio e Investigación</t>
  </si>
  <si>
    <t>Otras Transferencias.- Grupos Políticos</t>
  </si>
  <si>
    <t>Otras Transferencias.- Asociaciones Juveniles</t>
  </si>
  <si>
    <t>Otras Transferencias.- Festejos Populares</t>
  </si>
  <si>
    <t>Otras Transf.- Ayudas alumnos Escuela Infantil</t>
  </si>
  <si>
    <t>Otras Transferencias.- Fundación Orotava Ciencia</t>
  </si>
  <si>
    <t>Adquisición de Mobiliario y Equipo de Oficina</t>
  </si>
  <si>
    <t>Obras RAM en Centros Escolares</t>
  </si>
  <si>
    <t>Cabildo Insular.- Planes de Cooperación Obras y otros</t>
  </si>
  <si>
    <t>Programa de Rehabilitación de Viviendas</t>
  </si>
  <si>
    <t>TOTAL CAPÍTULO 1</t>
  </si>
  <si>
    <t>TOTAL CAPÍTULO 2</t>
  </si>
  <si>
    <t>TOTAL CAPÍTULO 3</t>
  </si>
  <si>
    <t>TOTAL CAPÍTULO 4</t>
  </si>
  <si>
    <t>TOTAL CAPÍTULO 6</t>
  </si>
  <si>
    <t>TOTAL CAPÍTULO 7</t>
  </si>
  <si>
    <t>TOTAL CAPÍTULO 9</t>
  </si>
  <si>
    <t>Personal Eventual.- Retribuciones básicas</t>
  </si>
  <si>
    <t>Mantenimiento Parques y Áreas de Juego Infantiles</t>
  </si>
  <si>
    <t>Asistencias a sesiones órganos colegiados</t>
  </si>
  <si>
    <t>Otras Transferencias.- Centro 3ª Edad La Perdoma</t>
  </si>
  <si>
    <t>R.M.C.- Instalaciones Contraincendios</t>
  </si>
  <si>
    <t>Intereses de Demora</t>
  </si>
  <si>
    <t>CAPÍTULO</t>
  </si>
  <si>
    <t>Otras Transferencias.- Proyecto Cultural Pinolere</t>
  </si>
  <si>
    <t>R.M.C.- Maquinaria, Instalaciones y Utillaje</t>
  </si>
  <si>
    <t>Trabajos de Mantenimiento de la Página WEB</t>
  </si>
  <si>
    <t>R.M.C.- Edificios y otras construc.- Cesped Artificial</t>
  </si>
  <si>
    <t>IMPORTE</t>
  </si>
  <si>
    <t>CAPÍTULO 1. GASTOS DE PERSONAL</t>
  </si>
  <si>
    <t>CAPÍTULO 2. GASTOS DE BIENES CORRIENTES Y SERVICIOS</t>
  </si>
  <si>
    <t>CAPÍTULO 3. GASTOS FINANCIEROS</t>
  </si>
  <si>
    <t>CAPÍTULO 4. TRANSFERENCIAS CORRIENTES</t>
  </si>
  <si>
    <t>CAPÍTULO 6. INVERSIONES REALES</t>
  </si>
  <si>
    <t>CAPÍTULO 7. TRANSFERENCIAS DE CAPITAL</t>
  </si>
  <si>
    <t>%</t>
  </si>
  <si>
    <t>Transferencias Corrientes</t>
  </si>
  <si>
    <t>Transferencias de Capital</t>
  </si>
  <si>
    <t>Pasivos Financieros</t>
  </si>
  <si>
    <t>TOTALES</t>
  </si>
  <si>
    <t>Gastos de Personal</t>
  </si>
  <si>
    <t>Gastos Financieros</t>
  </si>
  <si>
    <t>Inversiones Reales</t>
  </si>
  <si>
    <t>Trabajos de Recogida selectiva de Basuras</t>
  </si>
  <si>
    <t>Otras Transferencias.- Convenios con Centros Educativos</t>
  </si>
  <si>
    <t>Seguimiento de Medios Informativos</t>
  </si>
  <si>
    <t>Transferencias Corrientes.- TITSA.- Subv. Explotación</t>
  </si>
  <si>
    <t>Trabajos otras Empresas.- Agr. Musical Orotava</t>
  </si>
  <si>
    <t>Premios, Becas y otros</t>
  </si>
  <si>
    <t>Protección Civil</t>
  </si>
  <si>
    <t>Museos</t>
  </si>
  <si>
    <t>Mujer y Politicas Igualdad</t>
  </si>
  <si>
    <t>Contribuciones Especiales Vertedero Arico (2009-2017)</t>
  </si>
  <si>
    <t>Gastos Corrientes en Bienes y Servicios</t>
  </si>
  <si>
    <t>ÁREA DE GASTO</t>
  </si>
  <si>
    <t>Servicios Públicos Básicos</t>
  </si>
  <si>
    <t>Actuaciones de Protección y Promoción Social</t>
  </si>
  <si>
    <t>Producción de Bienes Públicos de Carácter Preferente</t>
  </si>
  <si>
    <t>Actuaciones de Carácter Económico</t>
  </si>
  <si>
    <t>Actuaciones de Carácter General</t>
  </si>
  <si>
    <t>Aplicación Presupuestaria</t>
  </si>
  <si>
    <t>Miembros Órganos Gobierno.- Retribuciones básicas</t>
  </si>
  <si>
    <t>Fiestas Populares y Festejos</t>
  </si>
  <si>
    <t>Personal Laboral Fijo</t>
  </si>
  <si>
    <t>Personal Laboral Temporal</t>
  </si>
  <si>
    <t>Productividad</t>
  </si>
  <si>
    <t>Horas Extraordinarias Personal Laboral</t>
  </si>
  <si>
    <t>Seguridad Social</t>
  </si>
  <si>
    <t>Seguridad y Salud Laboral del Personal</t>
  </si>
  <si>
    <t>Formación y Perfeccionamiento</t>
  </si>
  <si>
    <t>Gastos Sociales.- Transporte del Personal</t>
  </si>
  <si>
    <t>Gastos Sociales.- Seguros del Personal</t>
  </si>
  <si>
    <t>Gastos Sociales.- Acción Social</t>
  </si>
  <si>
    <t>Serv.Compl.Educación</t>
  </si>
  <si>
    <t>Locomoción del Personal</t>
  </si>
  <si>
    <t>Protec.y Mejora del M.A.</t>
  </si>
  <si>
    <t>Prom.y Fomento Deporte</t>
  </si>
  <si>
    <t>Promoción Turística</t>
  </si>
  <si>
    <t>Asist.Personas Dptes.</t>
  </si>
  <si>
    <t>Trabajos Ss. Carácter social.- Residencia Geriátrica</t>
  </si>
  <si>
    <t>Trabajos Ss. Carácter social.- Ayuda a Domicilio</t>
  </si>
  <si>
    <t>Gastos de Publicaciones</t>
  </si>
  <si>
    <t>Trabajos otras Empresas. Desratización y otros</t>
  </si>
  <si>
    <t>Trabajos Ss. Carácter social.- Talleres</t>
  </si>
  <si>
    <t>ÁREA DE GASTO 1.- SERVICIOS PÚBLICOS BÁSICOS</t>
  </si>
  <si>
    <t>ÁREA DE GASTO 2.- ACTUACIONES DE PROTECCIÓN Y PROMOCIÓN SOCIAL</t>
  </si>
  <si>
    <t>ÁREA DE GASTO 3.- PRODUCCIÓN BIENES PÚBLICOS CARÁCTER PREFERENTE</t>
  </si>
  <si>
    <t>ÁREA DE GASTO 4.- ACTUACIONES DE CARÁCTER ECONÓMICO</t>
  </si>
  <si>
    <t>ÁREA DE GASTO 9.- ACTUACIONES DE CARÁCTER GENERAL</t>
  </si>
  <si>
    <t>ÁREA DE GASTO 0.- DEUDA PÚBLICA</t>
  </si>
  <si>
    <t>TOTAL ÁREA DE GASTO 9</t>
  </si>
  <si>
    <t>TOTAL ÁREA DE GASTO 0</t>
  </si>
  <si>
    <t>CAPÍTULO 9. PASIVOS FINANCIEROS</t>
  </si>
  <si>
    <t>TOTAL ÁREA DE GASTO 4</t>
  </si>
  <si>
    <t>TOTAL ÁREA DE GASTO 3</t>
  </si>
  <si>
    <t>TOTAL ÁREA DE GASTO 2</t>
  </si>
  <si>
    <t>TOTAL ÁREA DE GASTO 1</t>
  </si>
  <si>
    <t>Servicios Obras y Mantenimiento (S.O.M.)</t>
  </si>
  <si>
    <t>Otras Transferencias.- Banda de Música</t>
  </si>
  <si>
    <t>Intereses BBVA.- Préstamo 9545704705</t>
  </si>
  <si>
    <t>Intereses BBVA.- Préstamo 9545793042</t>
  </si>
  <si>
    <t>Amortización BBVA.- Préstamo 9545704705</t>
  </si>
  <si>
    <t>Amortización BBVA.- Préstamo 9545793042</t>
  </si>
  <si>
    <t>Importe</t>
  </si>
  <si>
    <t>ESTADO DE GASTOS. CLASIFICACIÓN ECONÓMICA</t>
  </si>
  <si>
    <t>ESTADO DE GASTOS. CLASIFICACIÓN por PROGRAMAS</t>
  </si>
  <si>
    <t>Adquisición de Equipo Informático</t>
  </si>
  <si>
    <t>Intereses La Caixa.- Préstamo 31091868502</t>
  </si>
  <si>
    <t>Amortización La Caixa.- Préstamo 31091868502</t>
  </si>
  <si>
    <t>Estudios y Trabajos Téc.- Cartografía y Planimetría</t>
  </si>
  <si>
    <t>Arrendamientos.- Equipo Informático (Renting)</t>
  </si>
  <si>
    <t>Contribuciones Especiales Vertedero Arico (2ª Fase))</t>
  </si>
  <si>
    <t>Trabajos Depuración Agua (CIAT)</t>
  </si>
  <si>
    <t>Intereses Banco Santander.- Préstamo 1030602382</t>
  </si>
  <si>
    <t>Intereses Banca March</t>
  </si>
  <si>
    <t>Amortización Banco Santander.- Préstamo 1030602382</t>
  </si>
  <si>
    <t>Amortización Banca March</t>
  </si>
  <si>
    <t>Trabajos de Inspección Tributaria</t>
  </si>
  <si>
    <t>Asistencia Médico-Farmaceútica al Personal</t>
  </si>
  <si>
    <t>Adquisición de Vehículos</t>
  </si>
  <si>
    <t>Otros Suministros</t>
  </si>
  <si>
    <t>Gastos Diversos.- Publicación en Diarios Oficiales</t>
  </si>
  <si>
    <t>Promoción Social</t>
  </si>
  <si>
    <t>Otros Gastos Diversos.- Huerto Ocupacional</t>
  </si>
  <si>
    <t>Otros Suministros.- Escuelas Música y Dibujo</t>
  </si>
  <si>
    <t>Otros Gastos Diversos.- Actuaciones</t>
  </si>
  <si>
    <t>Pnal. Funcionario.- Sueldos Grupo A1</t>
  </si>
  <si>
    <t>Pnal. Funcionario.- Sueldos Grupo A2</t>
  </si>
  <si>
    <t>Pnal. Funcionario.- Sueldos Grupo C1</t>
  </si>
  <si>
    <t>Pnal. Funcionario.- Sueldos Grupo C2</t>
  </si>
  <si>
    <t>Pnal. Funcionario.- Trienios</t>
  </si>
  <si>
    <t>Pnal. Funcionario.- Complemento Destino</t>
  </si>
  <si>
    <t>Pnal. Funcionario.- Complemento Específico</t>
  </si>
  <si>
    <t>Pnal. Funcionario.- Indemnización Residencia</t>
  </si>
  <si>
    <t>Trabajos otras Empresas.- Activ.Extraescolares</t>
  </si>
  <si>
    <t>Gastos Diversos.- Trofeos Deportivos</t>
  </si>
  <si>
    <t>Gastos Diversos.- Actividades Culturales</t>
  </si>
  <si>
    <t>Gastos Diversos.- Centro de Mayores</t>
  </si>
  <si>
    <t>Trabajos Instituciones sin Fin Lucro.- Teleasistencia</t>
  </si>
  <si>
    <t>*****</t>
  </si>
  <si>
    <t xml:space="preserve">ESTADO DE INGRESOS </t>
  </si>
  <si>
    <t>CONCEPTO</t>
  </si>
  <si>
    <t>CAPÍTULO 1.- IMPUESTOS DIRECTOS</t>
  </si>
  <si>
    <t>112.00</t>
  </si>
  <si>
    <t>Impuesto sobre Bienes Inmuebles de naturaleza rústica</t>
  </si>
  <si>
    <t>113.00</t>
  </si>
  <si>
    <t>Impuesto sobre Bienes Inmuebles de naturaleza urbana</t>
  </si>
  <si>
    <t>115.00</t>
  </si>
  <si>
    <t>Impuesto sobre Vehículos de Tracción Mecánica</t>
  </si>
  <si>
    <t>116.00</t>
  </si>
  <si>
    <t>Impuesto sobre el Incremento de Valor de los Terrenos</t>
  </si>
  <si>
    <t>130.00</t>
  </si>
  <si>
    <t>Impuesto sobre Actividades Económicas</t>
  </si>
  <si>
    <t>CAPÍTULO 2.- IMPUESTOS INDIRECTOS</t>
  </si>
  <si>
    <t>290.00</t>
  </si>
  <si>
    <t>Impuesto sobre Construcciones, Instalaciones y Obras</t>
  </si>
  <si>
    <t>TOTALES CAPÍTULO 2</t>
  </si>
  <si>
    <t>CAPÍTULO 3.- TASAS, PRECIOS PÚBLICOS Y OTROS INGRESOS</t>
  </si>
  <si>
    <t>300.00</t>
  </si>
  <si>
    <t>Tasas por Suministro de Agua y Alcantarillado</t>
  </si>
  <si>
    <t>302.00</t>
  </si>
  <si>
    <t>Tasa por Recogida de Basuras y Residuos Sólidos Urbanos</t>
  </si>
  <si>
    <t>309.00</t>
  </si>
  <si>
    <t>Tasa de Cementerio Municipal</t>
  </si>
  <si>
    <t>321.00</t>
  </si>
  <si>
    <t>Tasa por Licencias Urbanísticas</t>
  </si>
  <si>
    <t>325.00</t>
  </si>
  <si>
    <t>Tasa por Expedición de Documentos Administrativos</t>
  </si>
  <si>
    <t>326.00</t>
  </si>
  <si>
    <t>Tasa por Retirada de Vehículos de la Vía Pública</t>
  </si>
  <si>
    <t>329.01</t>
  </si>
  <si>
    <t>Tasa por Prestación del Servicio de Matrimonios Civiles</t>
  </si>
  <si>
    <t>331.00</t>
  </si>
  <si>
    <t>Tasa por Entrada de Vehículos y las Reservas de Aparcamiento</t>
  </si>
  <si>
    <t>332.00</t>
  </si>
  <si>
    <t>Tasa por Aprv. Especiales por Empresas Explotadoras de Servicios</t>
  </si>
  <si>
    <t>338.00</t>
  </si>
  <si>
    <t>Compensaciones Económicas de Telefónica de España</t>
  </si>
  <si>
    <t>339.00</t>
  </si>
  <si>
    <t>Tasa por Ocupación de Terrenos con Mercancías, Escombros, etc.</t>
  </si>
  <si>
    <t>339.01</t>
  </si>
  <si>
    <t>Tasa por Ocupación de Terrenos con Mesas y Sillas</t>
  </si>
  <si>
    <t>339.02</t>
  </si>
  <si>
    <t>Tasa por Ocupación de Terrenos con Puestos, Barracas, etc.</t>
  </si>
  <si>
    <t>339.03</t>
  </si>
  <si>
    <t>Tasa por Ocupación de Terrenos con Instalaciones en Suelo, Vuelo, etc...</t>
  </si>
  <si>
    <t>342.00</t>
  </si>
  <si>
    <t>Precio Público por Matriculaciones Escuela de Música y Danza</t>
  </si>
  <si>
    <t>342.01</t>
  </si>
  <si>
    <t>Precio Público por Matriculaciones Escuela de Dibujo y Alfombristas</t>
  </si>
  <si>
    <t>Precio Público Otras Enseñanzas Especiales.</t>
  </si>
  <si>
    <t>360.00</t>
  </si>
  <si>
    <t>Venta de libros y otros bienes producidos por la Corporación</t>
  </si>
  <si>
    <t>389.00</t>
  </si>
  <si>
    <t>Reintegro de Gastos de Presupuestos Cerrados</t>
  </si>
  <si>
    <t>391.00</t>
  </si>
  <si>
    <t>Multas por Infracciones Urbanísticas</t>
  </si>
  <si>
    <t>391.20</t>
  </si>
  <si>
    <t>Multas por Infracciones de Circulación</t>
  </si>
  <si>
    <t>391.90</t>
  </si>
  <si>
    <t>Otras Sanciones por Acciones u Omisiones de la legislación vigente</t>
  </si>
  <si>
    <t>392.11</t>
  </si>
  <si>
    <t>Recargo de Apremio</t>
  </si>
  <si>
    <t>393.00</t>
  </si>
  <si>
    <t>393.01</t>
  </si>
  <si>
    <t>Intereses de Demora Aplazamientos y Fraccionamientos</t>
  </si>
  <si>
    <t>397.01</t>
  </si>
  <si>
    <t>398.00</t>
  </si>
  <si>
    <t>Indemnizaciones por daños en el Patrimonio Municipal</t>
  </si>
  <si>
    <t>399.00</t>
  </si>
  <si>
    <t>TOTALES CAPÍTULO 3</t>
  </si>
  <si>
    <t>CAPÍTULO 4.- TRANSFERENCIAS CORRIENTES</t>
  </si>
  <si>
    <t>420.00</t>
  </si>
  <si>
    <t>Participación en los Tributos del Estado</t>
  </si>
  <si>
    <t>420.20</t>
  </si>
  <si>
    <t>Compensación por Beneficios Fiscales (IAE y otros)</t>
  </si>
  <si>
    <t>450.10</t>
  </si>
  <si>
    <t>Fondo Canario de Financiación Municipal</t>
  </si>
  <si>
    <t>Transferencias del Gobierno de Canarias.- Plan Concertado</t>
  </si>
  <si>
    <t>Transferencias Gobierno Canarias.- Planes Prevención Infancia y Familia</t>
  </si>
  <si>
    <t>450.80</t>
  </si>
  <si>
    <t>Transferencias del Gobierno de Canarias.- Otras transferencias</t>
  </si>
  <si>
    <t>461.20</t>
  </si>
  <si>
    <t>Transferencias del Cabildo Insular.- Huerto ocupacional</t>
  </si>
  <si>
    <t>461.22</t>
  </si>
  <si>
    <t>461.30</t>
  </si>
  <si>
    <t>Transferencias del Cabildo Insular.- Escuela de Música y Danza</t>
  </si>
  <si>
    <t>461.80</t>
  </si>
  <si>
    <t>Otras Transferencias Corrientes del Cabildo Insular</t>
  </si>
  <si>
    <t>470.00</t>
  </si>
  <si>
    <t>Transf. Corrientes de Empresas Privadas.- Entidades Financieras</t>
  </si>
  <si>
    <t>480.00</t>
  </si>
  <si>
    <t>Transf. Corrientes de Familias e Instituciones sin Fin de Lucro</t>
  </si>
  <si>
    <t>TOTALES CAPÍTULO 4</t>
  </si>
  <si>
    <t>CAPÍTULO 5.- INGRESOS PATRIMONIALES</t>
  </si>
  <si>
    <t>520.01</t>
  </si>
  <si>
    <t>Intereses de Depósitos.- BBVA</t>
  </si>
  <si>
    <t>520.02</t>
  </si>
  <si>
    <t>520.03</t>
  </si>
  <si>
    <t>Intereses de Depósitos.- Banco Santander</t>
  </si>
  <si>
    <t>520.04</t>
  </si>
  <si>
    <t>Intereses de Depósitos.- Otras Entidades</t>
  </si>
  <si>
    <t>534.10</t>
  </si>
  <si>
    <t>Dividendos y participaciones en Beneficios Empresas Públicas</t>
  </si>
  <si>
    <t>541.00</t>
  </si>
  <si>
    <t>Arrendamiento de Viviendas y Fincas de propiedad municipal</t>
  </si>
  <si>
    <t>550.00</t>
  </si>
  <si>
    <t>Concesiones Administrativas.- Piscina Municipal</t>
  </si>
  <si>
    <t>550.01</t>
  </si>
  <si>
    <t>Concesiones Administrativas.- San Agustín</t>
  </si>
  <si>
    <t>550.02</t>
  </si>
  <si>
    <t>Otras Concesiones Administrativas</t>
  </si>
  <si>
    <t>554.00</t>
  </si>
  <si>
    <t>Aprovechamientos Agrícolas y Forestales</t>
  </si>
  <si>
    <t>555.00</t>
  </si>
  <si>
    <t>Producto de Aguas propiedad de la Corporación</t>
  </si>
  <si>
    <t>TOTALES CAPÍTULO 5</t>
  </si>
  <si>
    <t>CAPÍTULO 7.- TRANSFERENCIAS DE CAPITAL</t>
  </si>
  <si>
    <t>TOTALES CAPÍTULO 7</t>
  </si>
  <si>
    <t>ESTADO DE INGRESOS</t>
  </si>
  <si>
    <t>Impuestos Directos</t>
  </si>
  <si>
    <t>Impuestos Indirectos</t>
  </si>
  <si>
    <t>Tasas, Precios Públicos y otros Ingresos</t>
  </si>
  <si>
    <t>Ingresos Patrimoniales</t>
  </si>
  <si>
    <t>SUPERÁVIT (+) / DÉFICIT (-) INICIAL</t>
  </si>
  <si>
    <t>342.03</t>
  </si>
  <si>
    <t>Intereses Préstamos Nuevos</t>
  </si>
  <si>
    <t>Funcionarios.- Premios y otros</t>
  </si>
  <si>
    <t>Personal Laboral.- Premios y otros</t>
  </si>
  <si>
    <t>342.04</t>
  </si>
  <si>
    <t>Precio Público Cursos de Formación y Empleo</t>
  </si>
  <si>
    <t>Expropiación Terrenos Sistema Espacios Libres</t>
  </si>
  <si>
    <t>Trabajos otras Empresas. Retirada y cuidado Animales</t>
  </si>
  <si>
    <t>Otros Ingresos Diversos No Previstos</t>
  </si>
  <si>
    <t>399.01</t>
  </si>
  <si>
    <t>Compensación de Órdenes de Ejecución Forzosas</t>
  </si>
  <si>
    <t xml:space="preserve">Transf. Cabildo Insular.- Residencia Geriátrica Municipal </t>
  </si>
  <si>
    <t>Canon por Aprovechamiento en Suelo Rústico</t>
  </si>
  <si>
    <t>Estudios y Trabajos Técnicos.- Planes Seguridad</t>
  </si>
  <si>
    <t>Trabajos Prestación del Servicio de Grúa</t>
  </si>
  <si>
    <t>Cementerio y Ss Funerarios</t>
  </si>
  <si>
    <t>292.00</t>
  </si>
  <si>
    <t>293.00</t>
  </si>
  <si>
    <t>Gastos Diversos.- Resp. Patrim. y otr. gastos asegurados</t>
  </si>
  <si>
    <t>Premios Participación Ferias de Ganado y otras</t>
  </si>
  <si>
    <t>Participación Ciudadana</t>
  </si>
  <si>
    <t>299.00</t>
  </si>
  <si>
    <t>Otros Impuestos Indirectos (IGTE)</t>
  </si>
  <si>
    <t>Intereses de Depósitos.- La Caixa</t>
  </si>
  <si>
    <t>Trabajos Otras Empresas.- Cursos de Formación</t>
  </si>
  <si>
    <t>Trabajos otras Empresas.- Plan de Modernización</t>
  </si>
  <si>
    <t>Canon Vertido Aguas</t>
  </si>
  <si>
    <t>Otras Transferencias.- Unión Cultural El Canario (E.F. Támbara)</t>
  </si>
  <si>
    <t>Otras Transferencias.- Mercadillo Agricultor</t>
  </si>
  <si>
    <t>Adquisición Mobiliario y Equipo Oficina</t>
  </si>
  <si>
    <t>Adquisición Maquinaria, Instalaciones y Utillaje</t>
  </si>
  <si>
    <t>Obras RAM Red de Saneamiento</t>
  </si>
  <si>
    <t>Marquesinas Paradas Guaguas</t>
  </si>
  <si>
    <t>Obras RAM Instalaciones Eléctricas</t>
  </si>
  <si>
    <t>Inversión Terrenos.- Zona 7 San Agustín</t>
  </si>
  <si>
    <t>CAPÍTULO 5. FONDO DE CONTINGENCIA Y OTROS IMPREVISTOS</t>
  </si>
  <si>
    <t>Fondo Contingencia Artículo 31 LOEPSF</t>
  </si>
  <si>
    <t>Imprevistos y No Clasificados</t>
  </si>
  <si>
    <t>Policía Local</t>
  </si>
  <si>
    <t>Policia Local</t>
  </si>
  <si>
    <t>Pavimentación Vías Públicas</t>
  </si>
  <si>
    <t>Subtotal 1532.- "Pavimentación Vías Públicas"</t>
  </si>
  <si>
    <t>Viales Urbanos</t>
  </si>
  <si>
    <t>Fondo de Contingencia y Otros Imprevistos</t>
  </si>
  <si>
    <t>******</t>
  </si>
  <si>
    <t>TOTAL CAPÍTULO 5</t>
  </si>
  <si>
    <t>Alcantarillado</t>
  </si>
  <si>
    <t>Trabajos Gestión Servicio de Alcantarillado</t>
  </si>
  <si>
    <t>Abastecimiento de Agua</t>
  </si>
  <si>
    <t>Trabajos Gestión Servicio de Abastecimiento de Agua</t>
  </si>
  <si>
    <t>Recogida de Residuos</t>
  </si>
  <si>
    <t>1621</t>
  </si>
  <si>
    <t>Tratamiento de Residuos</t>
  </si>
  <si>
    <t>Subtotal 1621.- "Recogida de Residuos"</t>
  </si>
  <si>
    <t>Subtotal 1623.- "Tratamiento de Residuos"</t>
  </si>
  <si>
    <t>Limpieza Viaria</t>
  </si>
  <si>
    <t>Trabajos de Limpieza Viaria</t>
  </si>
  <si>
    <t>Trabajos de Recogida de Residuos</t>
  </si>
  <si>
    <t>Pensiones</t>
  </si>
  <si>
    <t>Pensiones a cargo de la Entidad</t>
  </si>
  <si>
    <t>Asistencia Social</t>
  </si>
  <si>
    <t>Fomento del Empleo</t>
  </si>
  <si>
    <t>Atención a Mayores</t>
  </si>
  <si>
    <t>Atención a Menores</t>
  </si>
  <si>
    <t>Subtotal 3111.- "Salubridad Pública"</t>
  </si>
  <si>
    <t>Salubridad Pública</t>
  </si>
  <si>
    <t>Educación Infantil y Primaria</t>
  </si>
  <si>
    <t>Subtotal 3321.- "Bibliotecas Públicas"</t>
  </si>
  <si>
    <t>Subtotal 3322.- "Archivos"</t>
  </si>
  <si>
    <t>Bibliotecas Públicas</t>
  </si>
  <si>
    <t>Archivos</t>
  </si>
  <si>
    <t>3321</t>
  </si>
  <si>
    <t>3322</t>
  </si>
  <si>
    <t>Instalaciones Deportivas</t>
  </si>
  <si>
    <t>Agricultura</t>
  </si>
  <si>
    <t>Transporte de Viajeros</t>
  </si>
  <si>
    <t>Subtotal 4412.- "Transporte de Viajeros"</t>
  </si>
  <si>
    <t>9231</t>
  </si>
  <si>
    <t>Gestión Padrón Habitantes</t>
  </si>
  <si>
    <t>Subtotal 9231.- "Gestión Padrón Habitantes"</t>
  </si>
  <si>
    <t>1321</t>
  </si>
  <si>
    <t>1511</t>
  </si>
  <si>
    <t>Subtotal 1351.- "Protección Civil"</t>
  </si>
  <si>
    <t>Subtotal 1321.- "Policía Local"</t>
  </si>
  <si>
    <t>Subtotal 1511.- "Urbanismo"</t>
  </si>
  <si>
    <t>Subtotal 1601.- "Alcantarillado"</t>
  </si>
  <si>
    <t>Subtotal 1611.- "Abastecimiento de Agua"</t>
  </si>
  <si>
    <t>Subtotal 1631.- "Limpieza Viaria"</t>
  </si>
  <si>
    <t>Subtotal 1641.- "Cementerios y Servicios Funerarios"</t>
  </si>
  <si>
    <t>1651</t>
  </si>
  <si>
    <t>Subtotal 1651.- "Alumbrado Público"</t>
  </si>
  <si>
    <t>Subtotal 1711.- "Parques y Jardines"</t>
  </si>
  <si>
    <t>Subtotal 1721.- "Protección y Mejora del M.A."</t>
  </si>
  <si>
    <t>9121</t>
  </si>
  <si>
    <t>9201</t>
  </si>
  <si>
    <t>3341</t>
  </si>
  <si>
    <t>3381</t>
  </si>
  <si>
    <t>4321</t>
  </si>
  <si>
    <t>4931</t>
  </si>
  <si>
    <t>3421</t>
  </si>
  <si>
    <t>3371</t>
  </si>
  <si>
    <t>Subtotal 3231.- "Educación Infantil y Primaria"</t>
  </si>
  <si>
    <t>Subtotal 3261.- "Servicios Complementarios de Educación"</t>
  </si>
  <si>
    <t>Subtotal 3331.- "Museos"</t>
  </si>
  <si>
    <t>Subtotal 3341.- "Promoción Cultural"</t>
  </si>
  <si>
    <t>Subtotal 3361.- "Patrimonio Histórico"</t>
  </si>
  <si>
    <t>Subtotal 3381.- "Fiestas Populares y Festejos"</t>
  </si>
  <si>
    <t>Subtotal 3411.- "Promoción y Fomento Deporte"</t>
  </si>
  <si>
    <t>Subtotal 3421.- "Instalaciones Deportivas"</t>
  </si>
  <si>
    <t>Subtotal 4191.- "Agricultura"</t>
  </si>
  <si>
    <t>Subtotal 4321.- "Promoción Turística"</t>
  </si>
  <si>
    <t>Subtotal 4931.- "O.M.I.C."</t>
  </si>
  <si>
    <t>Subtotal 9121.- "Órganos de Gobierno"</t>
  </si>
  <si>
    <t>Subtotal 9201.- "Administración General"</t>
  </si>
  <si>
    <t>9241</t>
  </si>
  <si>
    <t>Subtotal 9241.- "Participación Ciudadana"</t>
  </si>
  <si>
    <t>9291</t>
  </si>
  <si>
    <t>Subtotal 9291.- "Imprevistos y No Clasificados"</t>
  </si>
  <si>
    <t>2111</t>
  </si>
  <si>
    <t>Subtotal 2111.- "Pensiones"</t>
  </si>
  <si>
    <t>2211</t>
  </si>
  <si>
    <t>Subtotal 2211.- "Prestaciones Económicas a Empleados"</t>
  </si>
  <si>
    <t>Subtotal 2411.- "Fomento del Empleo"</t>
  </si>
  <si>
    <t>4191</t>
  </si>
  <si>
    <t>3331</t>
  </si>
  <si>
    <t>3361</t>
  </si>
  <si>
    <t>Prestaciones a Empleados</t>
  </si>
  <si>
    <t>Organos Gobierno</t>
  </si>
  <si>
    <t>Subtotal 2311.- "Asistencia Social"</t>
  </si>
  <si>
    <t>Subtotal 2312.- "Atención a Mayores"</t>
  </si>
  <si>
    <t>Subtotal 2313.- "Atención a Menores"</t>
  </si>
  <si>
    <t>Subtotal 9421.- "Transferencias a Entidades Locales"</t>
  </si>
  <si>
    <t>9341</t>
  </si>
  <si>
    <t>Subtotal 9341.- "Gestión de la Deuda"</t>
  </si>
  <si>
    <t>Subtotal 0111.- "Deuda Pública"</t>
  </si>
  <si>
    <t>0111</t>
  </si>
  <si>
    <t>Transferencias Gobierno Canarias.- Servicios de Día</t>
  </si>
  <si>
    <r>
      <t xml:space="preserve">Otras Transferencias.- Asociaciones </t>
    </r>
    <r>
      <rPr>
        <sz val="10"/>
        <color indexed="12"/>
        <rFont val="Times New Roman"/>
        <family val="1"/>
      </rPr>
      <t>(Anexo)</t>
    </r>
  </si>
  <si>
    <t>Otras Transferencias.- Festival de Cortos</t>
  </si>
  <si>
    <t>Subtotal 9311.- "Administración Financiera"</t>
  </si>
  <si>
    <t>Trabajos Otras Empresas</t>
  </si>
  <si>
    <t>Transferencias Gobierno Canarias.- Plan Empleo Social</t>
  </si>
  <si>
    <t>451.50</t>
  </si>
  <si>
    <t>Impuesto General Indirecto Canario (IGIC)</t>
  </si>
  <si>
    <t>Transf. Entid.Locales Territ.</t>
  </si>
  <si>
    <t>Transf. Otras Entid.Locales</t>
  </si>
  <si>
    <t>Consorcio de El Rincón</t>
  </si>
  <si>
    <r>
      <t xml:space="preserve">Otro Personal.- Convenio ADL y otros </t>
    </r>
    <r>
      <rPr>
        <sz val="10"/>
        <color indexed="48"/>
        <rFont val="Times New Roman"/>
        <family val="1"/>
      </rPr>
      <t>(aportación mpal.)</t>
    </r>
  </si>
  <si>
    <r>
      <t xml:space="preserve">Otro Personal.- Convenios S.P.E.Estatal </t>
    </r>
    <r>
      <rPr>
        <sz val="10"/>
        <color indexed="48"/>
        <rFont val="Times New Roman"/>
        <family val="1"/>
      </rPr>
      <t>(aportación mpal.)</t>
    </r>
  </si>
  <si>
    <t>Aplicaciones Informáticas</t>
  </si>
  <si>
    <t>761.00</t>
  </si>
  <si>
    <t>399.02</t>
  </si>
  <si>
    <t>Anuncios a cargo de Terceros en Exptes. Contratación y otros</t>
  </si>
  <si>
    <t>Gestión de la Deuda</t>
  </si>
  <si>
    <t>Transferencias Entid. Agrupaciones Municipios y otras</t>
  </si>
  <si>
    <t>Trabajos Vigilancia y otros en Playas (Rincón)</t>
  </si>
  <si>
    <t>Otros Gastos Diversos (gastos fuera del S.O.M. y otros)</t>
  </si>
  <si>
    <t>RESUMEN POR CAPÍTULOS</t>
  </si>
  <si>
    <t>EXCMO. AYUNTAMIENTO DE LA VILLA DE LA OROTAVA</t>
  </si>
  <si>
    <t>ESTADO DE GASTOS</t>
  </si>
  <si>
    <t>RESUMEN POR ÁREAS DE GASTO</t>
  </si>
  <si>
    <t>Enajenación de Inversiones</t>
  </si>
  <si>
    <t>Tasa Tratamiento Residuos Sólidos (PTEOR)</t>
  </si>
  <si>
    <t>Subtotal 1531.- "Viales Urbanos"</t>
  </si>
  <si>
    <t>Intereses Bankia (Cajamadrid)</t>
  </si>
  <si>
    <t>Intereses Bankia (Caja de Canarias)</t>
  </si>
  <si>
    <t>Otros Gastos Financieros</t>
  </si>
  <si>
    <t>Amortización Bankia (Cajamadrid)</t>
  </si>
  <si>
    <t>Amortización Bankia (Caja de Canarias)</t>
  </si>
  <si>
    <t>Subtotal 2314.- "Mujer y Políticas de Igualdad"</t>
  </si>
  <si>
    <t>Subtotal 2315.- "Promoción Social"</t>
  </si>
  <si>
    <t>Subtotal 2316.- "Asistencia a Personas Dependientes"</t>
  </si>
  <si>
    <t>COMPARACIÓN CON LÍNEAS FUNDAMENTALES DEL PRESUPUESTO</t>
  </si>
  <si>
    <t>Presupuesto</t>
  </si>
  <si>
    <t>L.F.P</t>
  </si>
  <si>
    <t>Diferencia</t>
  </si>
  <si>
    <t>Tasas, Precios Públicos y Otros Ingresos</t>
  </si>
  <si>
    <t>Enajenación de Inversiones Reales</t>
  </si>
  <si>
    <t>Activos Financieros</t>
  </si>
  <si>
    <t>Trabajos Otras Empresas.- Transcripción actas</t>
  </si>
  <si>
    <t>Trabajos realizados por otras Empresas</t>
  </si>
  <si>
    <t>Trabajos otras Empresas.- Alfombras Corpus</t>
  </si>
  <si>
    <t>Previsión de Incendios</t>
  </si>
  <si>
    <t>Subtotal 1361.- "Previsión de Incendios"</t>
  </si>
  <si>
    <t>COMPROBACIÓN CON ECONÓMICO</t>
  </si>
  <si>
    <t>Trabajos Instituciones sin Fin Lucro.- Asist. Sanitaria</t>
  </si>
  <si>
    <t>Subtotal 3371.- "Juventud"</t>
  </si>
  <si>
    <t>Juventud</t>
  </si>
  <si>
    <t>Subtotal 1731.- "Mantenimiento de Playas"</t>
  </si>
  <si>
    <t>Mantenimiento Playas</t>
  </si>
  <si>
    <r>
      <t xml:space="preserve">Otro Personal.- Plan Empleo Social </t>
    </r>
    <r>
      <rPr>
        <sz val="10"/>
        <color indexed="48"/>
        <rFont val="Times New Roman"/>
        <family val="1"/>
      </rPr>
      <t>(cofinanciado)</t>
    </r>
  </si>
  <si>
    <t>Obras RAM Velatorios y otros</t>
  </si>
  <si>
    <t>Obras RAM Parques Infantiles y otros</t>
  </si>
  <si>
    <t>Obras RAM Edificios Municipales</t>
  </si>
  <si>
    <t>Fomento del Comercio</t>
  </si>
  <si>
    <t>Subtotal 4314.- "Fomento del Comercio"</t>
  </si>
  <si>
    <t>Otros Gastos Diversos.- Ferias Locales y otros</t>
  </si>
  <si>
    <r>
      <t xml:space="preserve">Otras Transferencias.- Museos </t>
    </r>
    <r>
      <rPr>
        <sz val="10"/>
        <color indexed="12"/>
        <rFont val="Times New Roman"/>
        <family val="1"/>
      </rPr>
      <t>(Anexo)</t>
    </r>
  </si>
  <si>
    <t>Obras RAM Instalaciones Deportivas</t>
  </si>
  <si>
    <t>Otras Transferencias.- Cooperativa de Taxis</t>
  </si>
  <si>
    <t>450.02</t>
  </si>
  <si>
    <t>450.03</t>
  </si>
  <si>
    <t>450.04</t>
  </si>
  <si>
    <t>Honorarios Redacción Proyectos y otros</t>
  </si>
  <si>
    <t>Trabajos otras Empresas.- Limpieza de Playas</t>
  </si>
  <si>
    <t>CAPÍTULO 8. ACTIVOS FINANCIEROS</t>
  </si>
  <si>
    <t>Anticipos a Largo Plazo del Personal</t>
  </si>
  <si>
    <t>TOTAL CAPÍTULO 8</t>
  </si>
  <si>
    <t>CAPÍTULO 8.- ACTIVOS FINANCIEROS</t>
  </si>
  <si>
    <t>831.00</t>
  </si>
  <si>
    <t>TOTALES CAPÍTULO 8</t>
  </si>
  <si>
    <t>PRESUPUESTO GENERAL EJERCICIO 2017</t>
  </si>
  <si>
    <t xml:space="preserve">Arbitrio sobre Importación de Mercancías (AIEM) </t>
  </si>
  <si>
    <t>Otro Personal.- Plan de Modernización (PEMAM)</t>
  </si>
  <si>
    <t>SEGURIDAD SOCIAL (160.00)</t>
  </si>
  <si>
    <t>TOTAL FUNCIONARIOS</t>
  </si>
  <si>
    <t>TOTAL PERSONAL LABORAL</t>
  </si>
  <si>
    <t>Arrendamientos.- Mobiliario y Enseres</t>
  </si>
  <si>
    <t>Estudios y Trabajos Téc.- Seguridad y Salud Obras</t>
  </si>
  <si>
    <r>
      <t>Otras Transferencias.- Asociaciones Alfombristas</t>
    </r>
    <r>
      <rPr>
        <sz val="10"/>
        <color indexed="12"/>
        <rFont val="Times New Roman"/>
        <family val="1"/>
      </rPr>
      <t xml:space="preserve"> (Anexo)</t>
    </r>
  </si>
  <si>
    <t>RAM Vías Públicas, Plazas y otros</t>
  </si>
  <si>
    <t>Adquisición Instrumentos Escuela Música</t>
  </si>
  <si>
    <t>Adquisición Equipamiento Instalaciones Deportivas</t>
  </si>
  <si>
    <r>
      <t xml:space="preserve">Transferencias Restauración Patrimonio Histórico </t>
    </r>
    <r>
      <rPr>
        <sz val="10"/>
        <color indexed="12"/>
        <rFont val="Times New Roman"/>
        <family val="1"/>
      </rPr>
      <t>(Anexo)</t>
    </r>
  </si>
  <si>
    <t>Adquisición Toldo Plaza Ayuntamiento</t>
  </si>
  <si>
    <t>Obras RAM Red de Agua</t>
  </si>
  <si>
    <t>Trabajos otras Empresas.- Ciudad Patrimonio Humanidad</t>
  </si>
  <si>
    <t>Reforma Paneles Informativos</t>
  </si>
  <si>
    <t>Proyectos incluidos en el FDCAN 2016-2025</t>
  </si>
  <si>
    <r>
      <t xml:space="preserve">Otras Transferencias.- Clubes y Asoc. Deportivas </t>
    </r>
    <r>
      <rPr>
        <sz val="10"/>
        <color indexed="12"/>
        <rFont val="Times New Roman"/>
        <family val="1"/>
      </rPr>
      <t>(Anexo)</t>
    </r>
  </si>
  <si>
    <t>Transf.Capital.- Cabildo Insular de Tenerife- FDCAN 2016-2025</t>
  </si>
  <si>
    <t>Premio Alfonso Trujillo</t>
  </si>
  <si>
    <t>PRESUPUESTO GENERAL EJERCICIO 2018</t>
  </si>
  <si>
    <t>Trabajos Ss. Carácter social.- Servicios de Día</t>
  </si>
  <si>
    <t>****</t>
  </si>
  <si>
    <t>TOTAL SOM</t>
  </si>
  <si>
    <t>Dietas de cargos electivos</t>
  </si>
  <si>
    <t>Trabajos realizados por Administraciones Públicas</t>
  </si>
  <si>
    <t>Ejecuciones Subsidiarias</t>
  </si>
  <si>
    <t xml:space="preserve">Trabajos otras Empresas.- Mediación comunitaria </t>
  </si>
  <si>
    <t>761.01</t>
  </si>
  <si>
    <t>Proyectos FDCAN.- Parque Opuntia (A2018)</t>
  </si>
  <si>
    <t>Proyectos FDCAN.- Auditorio Teobaldo Power (A2018)</t>
  </si>
  <si>
    <t>761.02</t>
  </si>
  <si>
    <t>Cabildo Insular  Tenerife- FDCAN 2016-2026 (Proyecto Auditorio T. Power)</t>
  </si>
  <si>
    <t>Cabildo Insular  Tenerife- FDCAN 2016-2026 (Auditorio T. Power)</t>
  </si>
  <si>
    <t>Cabildo Insular  Tenerife- FDCAN 2016-2026 (Parque Opuntia)</t>
  </si>
  <si>
    <t>Proyectos FDCAN - Honorarios Sala T.Power</t>
  </si>
  <si>
    <t>Otras Transferencias.- AAVV</t>
  </si>
  <si>
    <t>Adquisición Desfibriladores Edificios Municipales</t>
  </si>
  <si>
    <t>Asociación Refugio Internacional Animales</t>
  </si>
  <si>
    <t>Trabajos Ss. Carácter Social.- Gestión Piso Exclusión Soc.</t>
  </si>
  <si>
    <t>Mejora Rotulaciones y Señalética Centro Histórico</t>
  </si>
  <si>
    <t>Subtotal Operaciones Corrientes</t>
  </si>
  <si>
    <t>Subtotal Operaciones Capital</t>
  </si>
  <si>
    <t xml:space="preserve">Estudios y Proyecto Estratégicos Sector Primario </t>
  </si>
  <si>
    <t>761.03</t>
  </si>
  <si>
    <t>Cabildo Insular  Tenerife- Tenerife Verde (CF Mayorazgo)</t>
  </si>
  <si>
    <t>Trabajos otras Empresas. Murales en Inmuebles</t>
  </si>
  <si>
    <t>Adquisición Local UTS Colombo-Barroso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</si>
</sst>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  <numFmt numFmtId="176" formatCode="0_ ;[Red]\-0\ "/>
    <numFmt numFmtId="177" formatCode="#,##0.00_ ;[Red]\-#,##0.00\ "/>
    <numFmt numFmtId="178" formatCode="0.00_ ;[Red]\-0.00\ 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.##0.00"/>
    <numFmt numFmtId="184" formatCode="#.##0"/>
    <numFmt numFmtId="185" formatCode="#.##0.00_ ;[Red]\-#.##0.00\ "/>
  </numFmts>
  <fonts count="64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sz val="10"/>
      <color indexed="12"/>
      <name val="Times New Roman"/>
      <family val="1"/>
    </font>
    <font>
      <sz val="8"/>
      <color indexed="12"/>
      <name val="Arial"/>
      <family val="2"/>
    </font>
    <font>
      <sz val="8"/>
      <name val="Tahoma"/>
      <family val="2"/>
    </font>
    <font>
      <sz val="10"/>
      <color indexed="4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9"/>
      <name val="Tahoma"/>
      <family val="2"/>
    </font>
    <font>
      <b/>
      <sz val="8"/>
      <color indexed="10"/>
      <name val="Times New Roman"/>
      <family val="1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50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3" fillId="20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231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6" fillId="0" borderId="11" xfId="0" applyNumberFormat="1" applyFont="1" applyFill="1" applyBorder="1" applyAlignment="1">
      <alignment vertical="center"/>
    </xf>
    <xf numFmtId="10" fontId="6" fillId="0" borderId="11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vertical="center"/>
    </xf>
    <xf numFmtId="4" fontId="8" fillId="0" borderId="13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4" fontId="8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10" fontId="8" fillId="0" borderId="10" xfId="0" applyNumberFormat="1" applyFont="1" applyFill="1" applyBorder="1" applyAlignment="1">
      <alignment vertical="center"/>
    </xf>
    <xf numFmtId="10" fontId="9" fillId="0" borderId="11" xfId="0" applyNumberFormat="1" applyFont="1" applyFill="1" applyBorder="1" applyAlignment="1">
      <alignment vertical="center"/>
    </xf>
    <xf numFmtId="10" fontId="8" fillId="0" borderId="13" xfId="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vertical="center"/>
    </xf>
    <xf numFmtId="177" fontId="9" fillId="0" borderId="11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177" fontId="8" fillId="0" borderId="12" xfId="0" applyNumberFormat="1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4" fillId="0" borderId="13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horizontal="center" vertical="center" wrapText="1"/>
    </xf>
    <xf numFmtId="10" fontId="8" fillId="0" borderId="12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vertical="center"/>
    </xf>
    <xf numFmtId="10" fontId="6" fillId="0" borderId="13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7" fontId="6" fillId="0" borderId="10" xfId="0" applyNumberFormat="1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176" fontId="6" fillId="0" borderId="11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left" vertical="center"/>
    </xf>
    <xf numFmtId="3" fontId="9" fillId="0" borderId="13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177" fontId="12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left" vertical="center"/>
    </xf>
    <xf numFmtId="1" fontId="4" fillId="0" borderId="13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" fontId="6" fillId="0" borderId="14" xfId="0" applyNumberFormat="1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4" fontId="8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left" vertical="center"/>
    </xf>
    <xf numFmtId="4" fontId="8" fillId="0" borderId="11" xfId="0" applyNumberFormat="1" applyFont="1" applyFill="1" applyBorder="1" applyAlignment="1">
      <alignment vertical="center"/>
    </xf>
    <xf numFmtId="177" fontId="8" fillId="0" borderId="11" xfId="0" applyNumberFormat="1" applyFont="1" applyFill="1" applyBorder="1" applyAlignment="1">
      <alignment vertical="center"/>
    </xf>
    <xf numFmtId="10" fontId="8" fillId="0" borderId="11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horizontal="left" vertical="center"/>
    </xf>
    <xf numFmtId="3" fontId="16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Alignment="1">
      <alignment vertical="center"/>
    </xf>
    <xf numFmtId="10" fontId="19" fillId="0" borderId="11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0" fontId="9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0" fontId="22" fillId="0" borderId="1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10" fontId="8" fillId="0" borderId="15" xfId="0" applyNumberFormat="1" applyFont="1" applyFill="1" applyBorder="1" applyAlignment="1">
      <alignment horizontal="left" vertical="center"/>
    </xf>
    <xf numFmtId="10" fontId="10" fillId="0" borderId="10" xfId="0" applyNumberFormat="1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vertical="center"/>
    </xf>
    <xf numFmtId="10" fontId="10" fillId="0" borderId="10" xfId="0" applyNumberFormat="1" applyFont="1" applyFill="1" applyBorder="1" applyAlignment="1">
      <alignment vertical="center"/>
    </xf>
    <xf numFmtId="10" fontId="22" fillId="0" borderId="10" xfId="0" applyNumberFormat="1" applyFont="1" applyFill="1" applyBorder="1" applyAlignment="1">
      <alignment vertical="center"/>
    </xf>
    <xf numFmtId="10" fontId="4" fillId="0" borderId="13" xfId="55" applyNumberFormat="1" applyFont="1" applyFill="1" applyBorder="1" applyAlignment="1">
      <alignment vertical="center"/>
    </xf>
    <xf numFmtId="10" fontId="4" fillId="0" borderId="10" xfId="55" applyNumberFormat="1" applyFont="1" applyFill="1" applyBorder="1" applyAlignment="1">
      <alignment vertical="center"/>
    </xf>
    <xf numFmtId="10" fontId="4" fillId="0" borderId="12" xfId="55" applyNumberFormat="1" applyFont="1" applyFill="1" applyBorder="1" applyAlignment="1">
      <alignment vertical="center"/>
    </xf>
    <xf numFmtId="10" fontId="6" fillId="0" borderId="11" xfId="55" applyNumberFormat="1" applyFont="1" applyFill="1" applyBorder="1" applyAlignment="1">
      <alignment vertical="center"/>
    </xf>
    <xf numFmtId="10" fontId="8" fillId="0" borderId="13" xfId="55" applyNumberFormat="1" applyFont="1" applyFill="1" applyBorder="1" applyAlignment="1">
      <alignment vertical="center"/>
    </xf>
    <xf numFmtId="10" fontId="8" fillId="0" borderId="10" xfId="55" applyNumberFormat="1" applyFont="1" applyFill="1" applyBorder="1" applyAlignment="1">
      <alignment vertical="center"/>
    </xf>
    <xf numFmtId="10" fontId="8" fillId="0" borderId="12" xfId="55" applyNumberFormat="1" applyFont="1" applyFill="1" applyBorder="1" applyAlignment="1">
      <alignment vertical="center"/>
    </xf>
    <xf numFmtId="10" fontId="9" fillId="0" borderId="11" xfId="55" applyNumberFormat="1" applyFont="1" applyFill="1" applyBorder="1" applyAlignment="1">
      <alignment vertical="center"/>
    </xf>
    <xf numFmtId="10" fontId="10" fillId="0" borderId="10" xfId="55" applyNumberFormat="1" applyFont="1" applyFill="1" applyBorder="1" applyAlignment="1">
      <alignment vertical="center"/>
    </xf>
    <xf numFmtId="10" fontId="10" fillId="0" borderId="12" xfId="55" applyNumberFormat="1" applyFont="1" applyFill="1" applyBorder="1" applyAlignment="1">
      <alignment vertical="center"/>
    </xf>
    <xf numFmtId="10" fontId="4" fillId="0" borderId="13" xfId="55" applyNumberFormat="1" applyFont="1" applyFill="1" applyBorder="1" applyAlignment="1">
      <alignment horizontal="right" vertical="center"/>
    </xf>
    <xf numFmtId="10" fontId="4" fillId="0" borderId="12" xfId="55" applyNumberFormat="1" applyFont="1" applyFill="1" applyBorder="1" applyAlignment="1">
      <alignment horizontal="right" vertical="center"/>
    </xf>
    <xf numFmtId="10" fontId="10" fillId="0" borderId="13" xfId="55" applyNumberFormat="1" applyFont="1" applyFill="1" applyBorder="1" applyAlignment="1">
      <alignment vertical="center"/>
    </xf>
    <xf numFmtId="10" fontId="10" fillId="0" borderId="12" xfId="0" applyNumberFormat="1" applyFont="1" applyFill="1" applyBorder="1" applyAlignment="1">
      <alignment vertical="center"/>
    </xf>
    <xf numFmtId="10" fontId="23" fillId="0" borderId="11" xfId="0" applyNumberFormat="1" applyFont="1" applyFill="1" applyBorder="1" applyAlignment="1">
      <alignment vertical="center"/>
    </xf>
    <xf numFmtId="10" fontId="10" fillId="0" borderId="12" xfId="55" applyNumberFormat="1" applyFont="1" applyFill="1" applyBorder="1" applyAlignment="1">
      <alignment vertical="center"/>
    </xf>
    <xf numFmtId="10" fontId="59" fillId="0" borderId="10" xfId="0" applyNumberFormat="1" applyFont="1" applyFill="1" applyBorder="1" applyAlignment="1">
      <alignment vertical="center"/>
    </xf>
    <xf numFmtId="10" fontId="60" fillId="0" borderId="10" xfId="0" applyNumberFormat="1" applyFont="1" applyFill="1" applyBorder="1" applyAlignment="1">
      <alignment vertical="center"/>
    </xf>
    <xf numFmtId="10" fontId="60" fillId="0" borderId="13" xfId="0" applyNumberFormat="1" applyFont="1" applyFill="1" applyBorder="1" applyAlignment="1">
      <alignment vertical="center"/>
    </xf>
    <xf numFmtId="10" fontId="60" fillId="0" borderId="12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177" fontId="0" fillId="0" borderId="0" xfId="0" applyNumberFormat="1" applyFont="1" applyAlignment="1">
      <alignment/>
    </xf>
    <xf numFmtId="177" fontId="0" fillId="0" borderId="0" xfId="0" applyNumberFormat="1" applyFont="1" applyFill="1" applyAlignment="1">
      <alignment/>
    </xf>
    <xf numFmtId="177" fontId="2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10" fontId="8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 vertical="center"/>
    </xf>
    <xf numFmtId="177" fontId="9" fillId="0" borderId="11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Alignment="1">
      <alignment vertical="center"/>
    </xf>
    <xf numFmtId="10" fontId="61" fillId="0" borderId="11" xfId="0" applyNumberFormat="1" applyFont="1" applyFill="1" applyBorder="1" applyAlignment="1">
      <alignment vertical="center"/>
    </xf>
    <xf numFmtId="177" fontId="20" fillId="0" borderId="11" xfId="0" applyNumberFormat="1" applyFont="1" applyFill="1" applyBorder="1" applyAlignment="1">
      <alignment vertical="center"/>
    </xf>
    <xf numFmtId="10" fontId="4" fillId="0" borderId="10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10" fontId="4" fillId="0" borderId="16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0" fontId="4" fillId="0" borderId="17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0" fontId="4" fillId="0" borderId="18" xfId="0" applyNumberFormat="1" applyFont="1" applyFill="1" applyBorder="1" applyAlignment="1">
      <alignment vertical="center"/>
    </xf>
    <xf numFmtId="10" fontId="4" fillId="0" borderId="16" xfId="0" applyNumberFormat="1" applyFont="1" applyFill="1" applyBorder="1" applyAlignment="1">
      <alignment horizontal="right" vertical="center"/>
    </xf>
    <xf numFmtId="10" fontId="4" fillId="0" borderId="17" xfId="0" applyNumberFormat="1" applyFont="1" applyFill="1" applyBorder="1" applyAlignment="1">
      <alignment horizontal="right" vertical="center"/>
    </xf>
    <xf numFmtId="10" fontId="4" fillId="0" borderId="18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10" fontId="59" fillId="0" borderId="10" xfId="55" applyNumberFormat="1" applyFont="1" applyFill="1" applyBorder="1" applyAlignment="1">
      <alignment vertical="center"/>
    </xf>
    <xf numFmtId="10" fontId="62" fillId="0" borderId="11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20" fillId="0" borderId="10" xfId="0" applyNumberFormat="1" applyFont="1" applyFill="1" applyBorder="1" applyAlignment="1">
      <alignment vertical="center"/>
    </xf>
    <xf numFmtId="177" fontId="20" fillId="0" borderId="12" xfId="0" applyNumberFormat="1" applyFont="1" applyFill="1" applyBorder="1" applyAlignment="1">
      <alignment vertical="center"/>
    </xf>
    <xf numFmtId="10" fontId="6" fillId="0" borderId="11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 horizontal="center"/>
    </xf>
    <xf numFmtId="176" fontId="17" fillId="0" borderId="0" xfId="0" applyNumberFormat="1" applyFon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9" fillId="0" borderId="19" xfId="0" applyNumberFormat="1" applyFont="1" applyFill="1" applyBorder="1" applyAlignment="1">
      <alignment horizontal="center" vertical="center"/>
    </xf>
    <xf numFmtId="176" fontId="9" fillId="0" borderId="2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left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177" fontId="9" fillId="0" borderId="11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3" fontId="6" fillId="0" borderId="27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left" vertical="center"/>
    </xf>
    <xf numFmtId="3" fontId="7" fillId="0" borderId="23" xfId="0" applyNumberFormat="1" applyFont="1" applyFill="1" applyBorder="1" applyAlignment="1">
      <alignment horizontal="left" vertical="center"/>
    </xf>
    <xf numFmtId="3" fontId="7" fillId="0" borderId="24" xfId="0" applyNumberFormat="1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1" name="Picture 1" descr="C:\Documents and Settings\emiliorp\Mis documentos\Mis imágenes\Sellos y Logos\escudo orotav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1715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171450</xdr:colOff>
      <xdr:row>2</xdr:row>
      <xdr:rowOff>238125</xdr:rowOff>
    </xdr:to>
    <xdr:pic>
      <xdr:nvPicPr>
        <xdr:cNvPr id="1" name="Picture 1" descr="C:\Documents and Settings\emiliorp\Mis documentos\Mis imágenes\Sellos y Logos\escudo orotav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914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66675</xdr:rowOff>
    </xdr:from>
    <xdr:to>
      <xdr:col>2</xdr:col>
      <xdr:colOff>238125</xdr:colOff>
      <xdr:row>2</xdr:row>
      <xdr:rowOff>371475</xdr:rowOff>
    </xdr:to>
    <xdr:pic>
      <xdr:nvPicPr>
        <xdr:cNvPr id="1" name="Picture 25" descr="C:\Documents and Settings\emiliorp\Mis documentos\Mis imágenes\Sellos y Logos\escudo orotav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2</xdr:col>
      <xdr:colOff>57150</xdr:colOff>
      <xdr:row>2</xdr:row>
      <xdr:rowOff>247650</xdr:rowOff>
    </xdr:to>
    <xdr:pic>
      <xdr:nvPicPr>
        <xdr:cNvPr id="1" name="Picture 15" descr="C:\Documents and Settings\emiliorp\Mis documentos\Mis imágenes\Sellos y Logos\escudo orotav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9334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SheetLayoutView="84" zoomScalePageLayoutView="0" workbookViewId="0" topLeftCell="A19">
      <selection activeCell="C36" sqref="C36:D36"/>
    </sheetView>
  </sheetViews>
  <sheetFormatPr defaultColWidth="11.57421875" defaultRowHeight="12.75"/>
  <cols>
    <col min="1" max="1" width="11.57421875" style="33" customWidth="1"/>
    <col min="2" max="2" width="42.7109375" style="33" customWidth="1"/>
    <col min="3" max="3" width="13.7109375" style="33" customWidth="1"/>
    <col min="4" max="4" width="11.7109375" style="33" customWidth="1"/>
    <col min="5" max="5" width="13.421875" style="33" customWidth="1"/>
    <col min="6" max="6" width="9.7109375" style="33" customWidth="1"/>
    <col min="7" max="7" width="13.7109375" style="33" customWidth="1"/>
    <col min="8" max="8" width="11.7109375" style="33" customWidth="1"/>
    <col min="9" max="16384" width="11.57421875" style="33" customWidth="1"/>
  </cols>
  <sheetData>
    <row r="1" spans="1:8" ht="40.5" customHeight="1">
      <c r="A1" s="166" t="s">
        <v>468</v>
      </c>
      <c r="B1" s="166"/>
      <c r="C1" s="166"/>
      <c r="D1" s="166"/>
      <c r="E1" s="166"/>
      <c r="F1" s="166"/>
      <c r="G1" s="166"/>
      <c r="H1" s="166"/>
    </row>
    <row r="2" spans="1:8" ht="43.5" customHeight="1">
      <c r="A2" s="179" t="s">
        <v>542</v>
      </c>
      <c r="B2" s="179"/>
      <c r="C2" s="179"/>
      <c r="D2" s="179"/>
      <c r="E2" s="179"/>
      <c r="F2" s="179"/>
      <c r="G2" s="179"/>
      <c r="H2" s="179"/>
    </row>
    <row r="3" spans="1:8" ht="24" customHeight="1">
      <c r="A3" s="179" t="s">
        <v>304</v>
      </c>
      <c r="B3" s="179"/>
      <c r="C3" s="179"/>
      <c r="D3" s="179"/>
      <c r="E3" s="179"/>
      <c r="F3" s="179"/>
      <c r="G3" s="179"/>
      <c r="H3" s="179"/>
    </row>
    <row r="4" spans="1:8" ht="24" customHeight="1">
      <c r="A4" s="167" t="s">
        <v>467</v>
      </c>
      <c r="B4" s="167"/>
      <c r="C4" s="167"/>
      <c r="D4" s="167"/>
      <c r="E4" s="167"/>
      <c r="F4" s="167"/>
      <c r="G4" s="167"/>
      <c r="H4" s="167"/>
    </row>
    <row r="5" spans="1:8" ht="7.5" customHeight="1">
      <c r="A5" s="168"/>
      <c r="B5" s="168"/>
      <c r="C5" s="168"/>
      <c r="D5" s="168"/>
      <c r="E5" s="168"/>
      <c r="F5" s="168"/>
      <c r="G5" s="168"/>
      <c r="H5" s="168"/>
    </row>
    <row r="6" spans="1:8" ht="15" customHeight="1">
      <c r="A6" s="183" t="s">
        <v>68</v>
      </c>
      <c r="B6" s="183" t="s">
        <v>0</v>
      </c>
      <c r="C6" s="181">
        <v>2018</v>
      </c>
      <c r="D6" s="182"/>
      <c r="E6" s="185">
        <v>2017</v>
      </c>
      <c r="F6" s="186"/>
      <c r="G6" s="181" t="s">
        <v>33</v>
      </c>
      <c r="H6" s="182"/>
    </row>
    <row r="7" spans="1:8" ht="15" customHeight="1">
      <c r="A7" s="184"/>
      <c r="B7" s="184"/>
      <c r="C7" s="56" t="s">
        <v>73</v>
      </c>
      <c r="D7" s="56" t="s">
        <v>80</v>
      </c>
      <c r="E7" s="57" t="s">
        <v>73</v>
      </c>
      <c r="F7" s="57" t="s">
        <v>80</v>
      </c>
      <c r="G7" s="56" t="s">
        <v>73</v>
      </c>
      <c r="H7" s="56" t="s">
        <v>80</v>
      </c>
    </row>
    <row r="8" spans="1:8" s="69" customFormat="1" ht="15" customHeight="1">
      <c r="A8" s="34">
        <v>1</v>
      </c>
      <c r="B8" s="8" t="s">
        <v>305</v>
      </c>
      <c r="C8" s="8">
        <f>Ingresos!C12</f>
        <v>8680000</v>
      </c>
      <c r="D8" s="107">
        <f aca="true" t="shared" si="0" ref="D8:D16">C8/$C$17</f>
        <v>0.22413592759479942</v>
      </c>
      <c r="E8" s="14">
        <f>Ingresos!D12</f>
        <v>8930000</v>
      </c>
      <c r="F8" s="111">
        <f aca="true" t="shared" si="1" ref="F8:F16">E8/$E$17</f>
        <v>0.23719089484448458</v>
      </c>
      <c r="G8" s="35">
        <f aca="true" t="shared" si="2" ref="G8:G16">C8-E8</f>
        <v>-250000</v>
      </c>
      <c r="H8" s="119">
        <f aca="true" t="shared" si="3" ref="H8:H15">(C8-E8)/E8</f>
        <v>-0.027995520716685332</v>
      </c>
    </row>
    <row r="9" spans="1:8" ht="15" customHeight="1">
      <c r="A9" s="36">
        <v>2</v>
      </c>
      <c r="B9" s="2" t="s">
        <v>306</v>
      </c>
      <c r="C9" s="2">
        <f>Ingresos!C18</f>
        <v>6753000</v>
      </c>
      <c r="D9" s="108">
        <f t="shared" si="0"/>
        <v>0.174376718784295</v>
      </c>
      <c r="E9" s="13">
        <f>Ingresos!D18</f>
        <v>5745000</v>
      </c>
      <c r="F9" s="112">
        <f t="shared" si="1"/>
        <v>0.15259369438763315</v>
      </c>
      <c r="G9" s="37">
        <f t="shared" si="2"/>
        <v>1008000</v>
      </c>
      <c r="H9" s="108">
        <f t="shared" si="3"/>
        <v>0.17545691906005223</v>
      </c>
    </row>
    <row r="10" spans="1:8" ht="15" customHeight="1">
      <c r="A10" s="36">
        <v>3</v>
      </c>
      <c r="B10" s="2" t="s">
        <v>307</v>
      </c>
      <c r="C10" s="2">
        <f>Ingresos!C51</f>
        <v>8048700</v>
      </c>
      <c r="D10" s="108">
        <f t="shared" si="0"/>
        <v>0.20783442862122836</v>
      </c>
      <c r="E10" s="13">
        <f>Ingresos!D51</f>
        <v>7910000</v>
      </c>
      <c r="F10" s="112">
        <f t="shared" si="1"/>
        <v>0.21009854179393875</v>
      </c>
      <c r="G10" s="37">
        <f t="shared" si="2"/>
        <v>138700</v>
      </c>
      <c r="H10" s="108">
        <f t="shared" si="3"/>
        <v>0.017534766118836916</v>
      </c>
    </row>
    <row r="11" spans="1:8" ht="15" customHeight="1">
      <c r="A11" s="36">
        <v>4</v>
      </c>
      <c r="B11" s="2" t="s">
        <v>81</v>
      </c>
      <c r="C11" s="2">
        <f>Ingresos!C67</f>
        <v>13824000</v>
      </c>
      <c r="D11" s="108">
        <f t="shared" si="0"/>
        <v>0.35696486901733954</v>
      </c>
      <c r="E11" s="13">
        <f>Ingresos!D67</f>
        <v>13583500</v>
      </c>
      <c r="F11" s="112">
        <f t="shared" si="1"/>
        <v>0.36079311535498954</v>
      </c>
      <c r="G11" s="37">
        <f t="shared" si="2"/>
        <v>240500</v>
      </c>
      <c r="H11" s="108">
        <f t="shared" si="3"/>
        <v>0.01770530422939596</v>
      </c>
    </row>
    <row r="12" spans="1:8" s="69" customFormat="1" ht="15" customHeight="1">
      <c r="A12" s="36">
        <v>5</v>
      </c>
      <c r="B12" s="2" t="s">
        <v>308</v>
      </c>
      <c r="C12" s="2">
        <f>Ingresos!C80</f>
        <v>590000</v>
      </c>
      <c r="D12" s="108">
        <f t="shared" si="0"/>
        <v>0.015235045769692588</v>
      </c>
      <c r="E12" s="13">
        <f>Ingresos!D80</f>
        <v>594500</v>
      </c>
      <c r="F12" s="112">
        <f t="shared" si="1"/>
        <v>0.015790592047597547</v>
      </c>
      <c r="G12" s="37">
        <f t="shared" si="2"/>
        <v>-4500</v>
      </c>
      <c r="H12" s="157">
        <f t="shared" si="3"/>
        <v>-0.007569386038687973</v>
      </c>
    </row>
    <row r="13" spans="1:8" s="69" customFormat="1" ht="15" customHeight="1">
      <c r="A13" s="34">
        <v>6</v>
      </c>
      <c r="B13" s="8" t="s">
        <v>471</v>
      </c>
      <c r="C13" s="8">
        <v>0</v>
      </c>
      <c r="D13" s="107">
        <f t="shared" si="0"/>
        <v>0</v>
      </c>
      <c r="E13" s="14">
        <v>0</v>
      </c>
      <c r="F13" s="111">
        <f t="shared" si="1"/>
        <v>0</v>
      </c>
      <c r="G13" s="35">
        <f>C13-E13</f>
        <v>0</v>
      </c>
      <c r="H13" s="117" t="s">
        <v>354</v>
      </c>
    </row>
    <row r="14" spans="1:8" s="69" customFormat="1" ht="15" customHeight="1">
      <c r="A14" s="36">
        <v>7</v>
      </c>
      <c r="B14" s="2" t="s">
        <v>82</v>
      </c>
      <c r="C14" s="2">
        <f>Ingresos!C87</f>
        <v>829800</v>
      </c>
      <c r="D14" s="108">
        <f t="shared" si="0"/>
        <v>0.021427188101171033</v>
      </c>
      <c r="E14" s="13">
        <f>Ingresos!D87</f>
        <v>885000</v>
      </c>
      <c r="F14" s="112">
        <f t="shared" si="1"/>
        <v>0.023506600440914766</v>
      </c>
      <c r="G14" s="37">
        <f t="shared" si="2"/>
        <v>-55200</v>
      </c>
      <c r="H14" s="157">
        <f t="shared" si="3"/>
        <v>-0.062372881355932205</v>
      </c>
    </row>
    <row r="15" spans="1:8" s="69" customFormat="1" ht="15" customHeight="1">
      <c r="A15" s="36">
        <v>8</v>
      </c>
      <c r="B15" s="2" t="s">
        <v>488</v>
      </c>
      <c r="C15" s="2">
        <f>Ingresos!C90</f>
        <v>1000</v>
      </c>
      <c r="D15" s="108">
        <f t="shared" si="0"/>
        <v>2.5822111474055235E-05</v>
      </c>
      <c r="E15" s="13">
        <f>Ingresos!D90</f>
        <v>1000</v>
      </c>
      <c r="F15" s="112">
        <f t="shared" si="1"/>
        <v>2.65611304417116E-05</v>
      </c>
      <c r="G15" s="37">
        <f>C15-E15</f>
        <v>0</v>
      </c>
      <c r="H15" s="108">
        <f t="shared" si="3"/>
        <v>0</v>
      </c>
    </row>
    <row r="16" spans="1:8" ht="15" customHeight="1">
      <c r="A16" s="38">
        <v>9</v>
      </c>
      <c r="B16" s="6" t="s">
        <v>83</v>
      </c>
      <c r="C16" s="6">
        <v>0</v>
      </c>
      <c r="D16" s="109">
        <f t="shared" si="0"/>
        <v>0</v>
      </c>
      <c r="E16" s="16">
        <v>0</v>
      </c>
      <c r="F16" s="113">
        <f t="shared" si="1"/>
        <v>0</v>
      </c>
      <c r="G16" s="32">
        <f t="shared" si="2"/>
        <v>0</v>
      </c>
      <c r="H16" s="118" t="s">
        <v>354</v>
      </c>
    </row>
    <row r="17" spans="1:8" ht="19.5" customHeight="1">
      <c r="A17" s="169" t="s">
        <v>84</v>
      </c>
      <c r="B17" s="170"/>
      <c r="C17" s="4">
        <f>SUM(C8:C16)</f>
        <v>38726500</v>
      </c>
      <c r="D17" s="110">
        <f>SUM(D8:D16)</f>
        <v>1</v>
      </c>
      <c r="E17" s="15">
        <f>SUM(E8:E16)</f>
        <v>37649000</v>
      </c>
      <c r="F17" s="114">
        <f>SUM(F8:F16)</f>
        <v>1.0000000000000002</v>
      </c>
      <c r="G17" s="41">
        <f>SUM(G8:G16)</f>
        <v>1077500</v>
      </c>
      <c r="H17" s="110">
        <f>(C17-E17)/E17</f>
        <v>0.02861961805094425</v>
      </c>
    </row>
    <row r="18" spans="1:8" ht="24" customHeight="1">
      <c r="A18" s="179" t="s">
        <v>469</v>
      </c>
      <c r="B18" s="179"/>
      <c r="C18" s="179"/>
      <c r="D18" s="179"/>
      <c r="E18" s="179"/>
      <c r="F18" s="179"/>
      <c r="G18" s="179"/>
      <c r="H18" s="179"/>
    </row>
    <row r="19" spans="1:8" ht="24" customHeight="1">
      <c r="A19" s="167" t="s">
        <v>467</v>
      </c>
      <c r="B19" s="167"/>
      <c r="C19" s="167"/>
      <c r="D19" s="167"/>
      <c r="E19" s="167"/>
      <c r="F19" s="167"/>
      <c r="G19" s="167"/>
      <c r="H19" s="167"/>
    </row>
    <row r="20" spans="1:8" ht="7.5" customHeight="1">
      <c r="A20" s="180"/>
      <c r="B20" s="180"/>
      <c r="C20" s="180"/>
      <c r="D20" s="180"/>
      <c r="E20" s="180"/>
      <c r="F20" s="180"/>
      <c r="G20" s="180"/>
      <c r="H20" s="180"/>
    </row>
    <row r="21" spans="1:8" ht="12.75">
      <c r="A21" s="173" t="s">
        <v>68</v>
      </c>
      <c r="B21" s="173" t="s">
        <v>0</v>
      </c>
      <c r="C21" s="181">
        <f>C6</f>
        <v>2018</v>
      </c>
      <c r="D21" s="182"/>
      <c r="E21" s="185">
        <f>E6</f>
        <v>2017</v>
      </c>
      <c r="F21" s="186"/>
      <c r="G21" s="169" t="s">
        <v>33</v>
      </c>
      <c r="H21" s="170"/>
    </row>
    <row r="22" spans="1:8" ht="12.75">
      <c r="A22" s="174"/>
      <c r="B22" s="174"/>
      <c r="C22" s="39" t="s">
        <v>73</v>
      </c>
      <c r="D22" s="39" t="s">
        <v>80</v>
      </c>
      <c r="E22" s="40" t="s">
        <v>73</v>
      </c>
      <c r="F22" s="40" t="s">
        <v>80</v>
      </c>
      <c r="G22" s="39" t="s">
        <v>73</v>
      </c>
      <c r="H22" s="39" t="s">
        <v>80</v>
      </c>
    </row>
    <row r="23" spans="1:8" ht="15" customHeight="1">
      <c r="A23" s="34">
        <v>1</v>
      </c>
      <c r="B23" s="8" t="s">
        <v>85</v>
      </c>
      <c r="C23" s="2">
        <f>Económico!E148</f>
        <v>12122000</v>
      </c>
      <c r="D23" s="107">
        <f aca="true" t="shared" si="4" ref="D23:D31">C23/$C$32</f>
        <v>0.3130156352884975</v>
      </c>
      <c r="E23" s="13">
        <f>Económico!F148</f>
        <v>11744200</v>
      </c>
      <c r="F23" s="111">
        <f aca="true" t="shared" si="5" ref="F23:F31">E23/$E$32</f>
        <v>0.31193922813354935</v>
      </c>
      <c r="G23" s="35">
        <f aca="true" t="shared" si="6" ref="G23:G31">C23-E23</f>
        <v>377800</v>
      </c>
      <c r="H23" s="107">
        <f>(C23-E23)/E23</f>
        <v>0.03216907069021304</v>
      </c>
    </row>
    <row r="24" spans="1:8" ht="15" customHeight="1">
      <c r="A24" s="36">
        <v>2</v>
      </c>
      <c r="B24" s="2" t="s">
        <v>98</v>
      </c>
      <c r="C24" s="2">
        <f>Económico!E392</f>
        <v>20564300</v>
      </c>
      <c r="D24" s="108">
        <f t="shared" si="4"/>
        <v>0.531013646985914</v>
      </c>
      <c r="E24" s="13">
        <f>Económico!F392</f>
        <v>19597100</v>
      </c>
      <c r="F24" s="112">
        <f t="shared" si="5"/>
        <v>0.5205211293792664</v>
      </c>
      <c r="G24" s="37">
        <f t="shared" si="6"/>
        <v>967200</v>
      </c>
      <c r="H24" s="108">
        <f>(C24-E24)/E24</f>
        <v>0.049354241188747316</v>
      </c>
    </row>
    <row r="25" spans="1:8" ht="15" customHeight="1">
      <c r="A25" s="36">
        <v>3</v>
      </c>
      <c r="B25" s="2" t="s">
        <v>86</v>
      </c>
      <c r="C25" s="2">
        <f>Económico!E404</f>
        <v>6000</v>
      </c>
      <c r="D25" s="108">
        <f t="shared" si="4"/>
        <v>0.00015493266884433141</v>
      </c>
      <c r="E25" s="13">
        <f>Económico!F404</f>
        <v>23000</v>
      </c>
      <c r="F25" s="112">
        <f t="shared" si="5"/>
        <v>0.0006109060001593668</v>
      </c>
      <c r="G25" s="37">
        <f t="shared" si="6"/>
        <v>-17000</v>
      </c>
      <c r="H25" s="115">
        <f aca="true" t="shared" si="7" ref="H25:H31">(C25-E25)/E25</f>
        <v>-0.7391304347826086</v>
      </c>
    </row>
    <row r="26" spans="1:8" ht="15" customHeight="1">
      <c r="A26" s="36">
        <v>4</v>
      </c>
      <c r="B26" s="2" t="s">
        <v>81</v>
      </c>
      <c r="C26" s="2">
        <f>Económico!E438</f>
        <v>1502300</v>
      </c>
      <c r="D26" s="108">
        <f t="shared" si="4"/>
        <v>0.03879255806747318</v>
      </c>
      <c r="E26" s="13">
        <f>Económico!F438</f>
        <v>1666700</v>
      </c>
      <c r="F26" s="112">
        <f t="shared" si="5"/>
        <v>0.04426943610720072</v>
      </c>
      <c r="G26" s="37">
        <f t="shared" si="6"/>
        <v>-164400</v>
      </c>
      <c r="H26" s="157">
        <f t="shared" si="7"/>
        <v>-0.09863802723945521</v>
      </c>
    </row>
    <row r="27" spans="1:8" ht="15" customHeight="1">
      <c r="A27" s="38">
        <v>5</v>
      </c>
      <c r="B27" s="6" t="s">
        <v>353</v>
      </c>
      <c r="C27" s="6">
        <f>Económico!E441</f>
        <v>0</v>
      </c>
      <c r="D27" s="109">
        <f t="shared" si="4"/>
        <v>0</v>
      </c>
      <c r="E27" s="16">
        <f>Económico!F441</f>
        <v>5000</v>
      </c>
      <c r="F27" s="113">
        <f t="shared" si="5"/>
        <v>0.000132805652208558</v>
      </c>
      <c r="G27" s="32">
        <f t="shared" si="6"/>
        <v>-5000</v>
      </c>
      <c r="H27" s="122">
        <f t="shared" si="7"/>
        <v>-1</v>
      </c>
    </row>
    <row r="28" spans="1:8" ht="15" customHeight="1">
      <c r="A28" s="34">
        <v>6</v>
      </c>
      <c r="B28" s="8" t="s">
        <v>87</v>
      </c>
      <c r="C28" s="8">
        <f>Económico!E480</f>
        <v>4004900</v>
      </c>
      <c r="D28" s="107">
        <f t="shared" si="4"/>
        <v>0.10341497424244381</v>
      </c>
      <c r="E28" s="14">
        <f>Económico!F480</f>
        <v>3578000</v>
      </c>
      <c r="F28" s="111">
        <f t="shared" si="5"/>
        <v>0.0950357247204441</v>
      </c>
      <c r="G28" s="35">
        <f t="shared" si="6"/>
        <v>426900</v>
      </c>
      <c r="H28" s="107">
        <f t="shared" si="7"/>
        <v>0.11931246506428173</v>
      </c>
    </row>
    <row r="29" spans="1:8" ht="15" customHeight="1">
      <c r="A29" s="36">
        <v>7</v>
      </c>
      <c r="B29" s="2" t="s">
        <v>82</v>
      </c>
      <c r="C29" s="2">
        <f>Económico!E487</f>
        <v>526000</v>
      </c>
      <c r="D29" s="108">
        <f t="shared" si="4"/>
        <v>0.013582430635353053</v>
      </c>
      <c r="E29" s="13">
        <f>Económico!F487</f>
        <v>258000</v>
      </c>
      <c r="F29" s="112">
        <f t="shared" si="5"/>
        <v>0.006852771653961593</v>
      </c>
      <c r="G29" s="37">
        <f t="shared" si="6"/>
        <v>268000</v>
      </c>
      <c r="H29" s="108">
        <f t="shared" si="7"/>
        <v>1.0387596899224807</v>
      </c>
    </row>
    <row r="30" spans="1:8" ht="15" customHeight="1">
      <c r="A30" s="36">
        <v>8</v>
      </c>
      <c r="B30" s="2" t="s">
        <v>488</v>
      </c>
      <c r="C30" s="2">
        <f>Económico!E490</f>
        <v>1000</v>
      </c>
      <c r="D30" s="108">
        <f t="shared" si="4"/>
        <v>2.5822111474055235E-05</v>
      </c>
      <c r="E30" s="13">
        <f>Económico!F490</f>
        <v>1000</v>
      </c>
      <c r="F30" s="112">
        <f t="shared" si="5"/>
        <v>2.65611304417116E-05</v>
      </c>
      <c r="G30" s="37">
        <f t="shared" si="6"/>
        <v>0</v>
      </c>
      <c r="H30" s="108">
        <f t="shared" si="7"/>
        <v>0</v>
      </c>
    </row>
    <row r="31" spans="1:8" ht="15" customHeight="1">
      <c r="A31" s="38">
        <v>9</v>
      </c>
      <c r="B31" s="6" t="s">
        <v>83</v>
      </c>
      <c r="C31" s="6">
        <f>Económico!E499</f>
        <v>0</v>
      </c>
      <c r="D31" s="109">
        <f t="shared" si="4"/>
        <v>0</v>
      </c>
      <c r="E31" s="16">
        <f>Económico!F499</f>
        <v>776000</v>
      </c>
      <c r="F31" s="113">
        <f t="shared" si="5"/>
        <v>0.0206114372227682</v>
      </c>
      <c r="G31" s="32">
        <f t="shared" si="6"/>
        <v>-776000</v>
      </c>
      <c r="H31" s="157">
        <f t="shared" si="7"/>
        <v>-1</v>
      </c>
    </row>
    <row r="32" spans="1:8" ht="19.5" customHeight="1">
      <c r="A32" s="169" t="s">
        <v>84</v>
      </c>
      <c r="B32" s="170"/>
      <c r="C32" s="4">
        <f>SUM(C23:C31)</f>
        <v>38726500</v>
      </c>
      <c r="D32" s="5">
        <f>SUM(D23:D31)</f>
        <v>1</v>
      </c>
      <c r="E32" s="15">
        <f>SUM(E23:E31)</f>
        <v>37649000</v>
      </c>
      <c r="F32" s="24">
        <f>SUM(F23:F31)</f>
        <v>0.9999999999999999</v>
      </c>
      <c r="G32" s="41">
        <f>SUM(G23:G31)</f>
        <v>1077500</v>
      </c>
      <c r="H32" s="110">
        <f>(C32-E32)/E32</f>
        <v>0.02861961805094425</v>
      </c>
    </row>
    <row r="33" spans="1:8" ht="24" customHeight="1">
      <c r="A33" s="179" t="s">
        <v>469</v>
      </c>
      <c r="B33" s="179"/>
      <c r="C33" s="179"/>
      <c r="D33" s="179"/>
      <c r="E33" s="179"/>
      <c r="F33" s="179"/>
      <c r="G33" s="179"/>
      <c r="H33" s="179"/>
    </row>
    <row r="34" spans="1:8" ht="24" customHeight="1">
      <c r="A34" s="167" t="s">
        <v>470</v>
      </c>
      <c r="B34" s="167"/>
      <c r="C34" s="167"/>
      <c r="D34" s="167"/>
      <c r="E34" s="167"/>
      <c r="F34" s="167"/>
      <c r="G34" s="167"/>
      <c r="H34" s="167"/>
    </row>
    <row r="35" spans="1:8" ht="8.25" customHeight="1">
      <c r="A35" s="70"/>
      <c r="B35" s="70"/>
      <c r="C35" s="70"/>
      <c r="D35" s="70"/>
      <c r="E35" s="70"/>
      <c r="F35" s="70"/>
      <c r="G35" s="70"/>
      <c r="H35" s="70"/>
    </row>
    <row r="36" spans="1:8" ht="12.75">
      <c r="A36" s="171" t="s">
        <v>99</v>
      </c>
      <c r="B36" s="173" t="s">
        <v>0</v>
      </c>
      <c r="C36" s="175">
        <f>C21</f>
        <v>2018</v>
      </c>
      <c r="D36" s="176"/>
      <c r="E36" s="177">
        <f>E21</f>
        <v>2017</v>
      </c>
      <c r="F36" s="178"/>
      <c r="G36" s="169" t="s">
        <v>33</v>
      </c>
      <c r="H36" s="170"/>
    </row>
    <row r="37" spans="1:8" ht="12.75">
      <c r="A37" s="172"/>
      <c r="B37" s="174"/>
      <c r="C37" s="39" t="s">
        <v>73</v>
      </c>
      <c r="D37" s="39" t="s">
        <v>80</v>
      </c>
      <c r="E37" s="40" t="s">
        <v>73</v>
      </c>
      <c r="F37" s="40" t="s">
        <v>80</v>
      </c>
      <c r="G37" s="39" t="s">
        <v>73</v>
      </c>
      <c r="H37" s="39" t="s">
        <v>80</v>
      </c>
    </row>
    <row r="38" spans="1:8" ht="15" customHeight="1">
      <c r="A38" s="36">
        <v>1</v>
      </c>
      <c r="B38" s="2" t="s">
        <v>100</v>
      </c>
      <c r="C38" s="2">
        <f>Programas!E132</f>
        <v>19363800</v>
      </c>
      <c r="D38" s="107">
        <f aca="true" t="shared" si="8" ref="D38:D43">C38/$C$44</f>
        <v>0.5000142021613108</v>
      </c>
      <c r="E38" s="13">
        <f>Programas!F132</f>
        <v>19251100</v>
      </c>
      <c r="F38" s="111">
        <f aca="true" t="shared" si="9" ref="F38:F43">E38/$E$44</f>
        <v>0.5113309782464341</v>
      </c>
      <c r="G38" s="37">
        <f aca="true" t="shared" si="10" ref="G38:G43">C38-E38</f>
        <v>112700</v>
      </c>
      <c r="H38" s="108">
        <f aca="true" t="shared" si="11" ref="H38:H44">(C38-E38)/E38</f>
        <v>0.0058542109282067</v>
      </c>
    </row>
    <row r="39" spans="1:8" ht="15" customHeight="1">
      <c r="A39" s="36">
        <v>2</v>
      </c>
      <c r="B39" s="2" t="s">
        <v>101</v>
      </c>
      <c r="C39" s="2">
        <f>Programas!E217</f>
        <v>4414700</v>
      </c>
      <c r="D39" s="108">
        <f t="shared" si="8"/>
        <v>0.11399687552451164</v>
      </c>
      <c r="E39" s="13">
        <f>Programas!F217</f>
        <v>4142100</v>
      </c>
      <c r="F39" s="112">
        <f t="shared" si="9"/>
        <v>0.11001885840261362</v>
      </c>
      <c r="G39" s="37">
        <f t="shared" si="10"/>
        <v>272600</v>
      </c>
      <c r="H39" s="108">
        <f t="shared" si="11"/>
        <v>0.06581202771541006</v>
      </c>
    </row>
    <row r="40" spans="1:8" ht="15" customHeight="1">
      <c r="A40" s="36">
        <v>3</v>
      </c>
      <c r="B40" s="2" t="s">
        <v>102</v>
      </c>
      <c r="C40" s="2">
        <f>Programas!E370</f>
        <v>6164000</v>
      </c>
      <c r="D40" s="108">
        <f t="shared" si="8"/>
        <v>0.15916749512607645</v>
      </c>
      <c r="E40" s="13">
        <f>Programas!F370</f>
        <v>5297600</v>
      </c>
      <c r="F40" s="112">
        <f t="shared" si="9"/>
        <v>0.14071024462801138</v>
      </c>
      <c r="G40" s="37">
        <f t="shared" si="10"/>
        <v>866400</v>
      </c>
      <c r="H40" s="108">
        <f t="shared" si="11"/>
        <v>0.16354575656901238</v>
      </c>
    </row>
    <row r="41" spans="1:8" ht="15" customHeight="1">
      <c r="A41" s="36">
        <v>4</v>
      </c>
      <c r="B41" s="2" t="s">
        <v>103</v>
      </c>
      <c r="C41" s="2">
        <f>Programas!E408</f>
        <v>371800</v>
      </c>
      <c r="D41" s="108">
        <f t="shared" si="8"/>
        <v>0.009600661046053735</v>
      </c>
      <c r="E41" s="13">
        <f>Programas!F408</f>
        <v>325400</v>
      </c>
      <c r="F41" s="112">
        <f t="shared" si="9"/>
        <v>0.008642991845732955</v>
      </c>
      <c r="G41" s="37">
        <f t="shared" si="10"/>
        <v>46400</v>
      </c>
      <c r="H41" s="108">
        <f t="shared" si="11"/>
        <v>0.14259373079287033</v>
      </c>
    </row>
    <row r="42" spans="1:8" ht="15" customHeight="1">
      <c r="A42" s="36">
        <v>9</v>
      </c>
      <c r="B42" s="2" t="s">
        <v>104</v>
      </c>
      <c r="C42" s="2">
        <f>Programas!E527</f>
        <v>8412200</v>
      </c>
      <c r="D42" s="108">
        <f t="shared" si="8"/>
        <v>0.21722076614204744</v>
      </c>
      <c r="E42" s="13">
        <f>Programas!F527</f>
        <v>7839800</v>
      </c>
      <c r="F42" s="112">
        <f t="shared" si="9"/>
        <v>0.2082339504369306</v>
      </c>
      <c r="G42" s="37">
        <f t="shared" si="10"/>
        <v>572400</v>
      </c>
      <c r="H42" s="108">
        <f t="shared" si="11"/>
        <v>0.07301206663435292</v>
      </c>
    </row>
    <row r="43" spans="1:8" ht="15" customHeight="1">
      <c r="A43" s="38">
        <v>0</v>
      </c>
      <c r="B43" s="6" t="s">
        <v>11</v>
      </c>
      <c r="C43" s="2">
        <f>Programas!E545</f>
        <v>0</v>
      </c>
      <c r="D43" s="109">
        <f t="shared" si="8"/>
        <v>0</v>
      </c>
      <c r="E43" s="13">
        <f>Programas!F545</f>
        <v>793000</v>
      </c>
      <c r="F43" s="113">
        <f t="shared" si="9"/>
        <v>0.021062976440277298</v>
      </c>
      <c r="G43" s="32">
        <f t="shared" si="10"/>
        <v>-793000</v>
      </c>
      <c r="H43" s="116">
        <f t="shared" si="11"/>
        <v>-1</v>
      </c>
    </row>
    <row r="44" spans="1:8" ht="19.5" customHeight="1">
      <c r="A44" s="169" t="s">
        <v>84</v>
      </c>
      <c r="B44" s="170"/>
      <c r="C44" s="4">
        <f>SUM(C38:C43)</f>
        <v>38726500</v>
      </c>
      <c r="D44" s="5">
        <f>SUM(D38:D43)</f>
        <v>1</v>
      </c>
      <c r="E44" s="15">
        <f>SUM(E38:E43)</f>
        <v>37649000</v>
      </c>
      <c r="F44" s="24">
        <f>SUM(F38:F43)</f>
        <v>1</v>
      </c>
      <c r="G44" s="41">
        <f>SUM(G38:G43)</f>
        <v>1077500</v>
      </c>
      <c r="H44" s="110">
        <f t="shared" si="11"/>
        <v>0.02861961805094425</v>
      </c>
    </row>
    <row r="45" ht="12.75">
      <c r="H45" s="156"/>
    </row>
    <row r="46" spans="2:7" ht="12.75">
      <c r="B46" s="66" t="s">
        <v>309</v>
      </c>
      <c r="C46" s="41">
        <f>C17-C32</f>
        <v>0</v>
      </c>
      <c r="E46" s="41">
        <f>E17-E32</f>
        <v>0</v>
      </c>
      <c r="G46" s="155"/>
    </row>
  </sheetData>
  <sheetProtection/>
  <mergeCells count="28">
    <mergeCell ref="A21:A22"/>
    <mergeCell ref="A19:H19"/>
    <mergeCell ref="A34:H34"/>
    <mergeCell ref="G21:H21"/>
    <mergeCell ref="E21:F21"/>
    <mergeCell ref="C21:D21"/>
    <mergeCell ref="B21:B22"/>
    <mergeCell ref="A33:H33"/>
    <mergeCell ref="A3:H3"/>
    <mergeCell ref="A2:H2"/>
    <mergeCell ref="A18:H18"/>
    <mergeCell ref="A20:H20"/>
    <mergeCell ref="G6:H6"/>
    <mergeCell ref="A17:B17"/>
    <mergeCell ref="A6:A7"/>
    <mergeCell ref="B6:B7"/>
    <mergeCell ref="C6:D6"/>
    <mergeCell ref="E6:F6"/>
    <mergeCell ref="A1:H1"/>
    <mergeCell ref="A4:H4"/>
    <mergeCell ref="A5:H5"/>
    <mergeCell ref="A44:B44"/>
    <mergeCell ref="A32:B32"/>
    <mergeCell ref="A36:A37"/>
    <mergeCell ref="B36:B37"/>
    <mergeCell ref="C36:D36"/>
    <mergeCell ref="E36:F36"/>
    <mergeCell ref="G36:H36"/>
  </mergeCells>
  <printOptions horizontalCentered="1"/>
  <pageMargins left="0.7480314960629921" right="0.7480314960629921" top="0.71" bottom="0.31496062992125984" header="0" footer="0"/>
  <pageSetup horizontalDpi="600" verticalDpi="600" orientation="landscape" paperSize="9" r:id="rId2"/>
  <rowBreaks count="2" manualBreakCount="2">
    <brk id="17" max="7" man="1"/>
    <brk id="3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61">
      <selection activeCell="B77" sqref="B77"/>
    </sheetView>
  </sheetViews>
  <sheetFormatPr defaultColWidth="8.7109375" defaultRowHeight="12.75"/>
  <cols>
    <col min="1" max="1" width="13.28125" style="52" customWidth="1"/>
    <col min="2" max="2" width="56.28125" style="52" customWidth="1"/>
    <col min="3" max="3" width="15.00390625" style="52" customWidth="1"/>
    <col min="4" max="4" width="14.28125" style="55" customWidth="1"/>
    <col min="5" max="5" width="13.28125" style="52" customWidth="1"/>
    <col min="6" max="6" width="11.8515625" style="52" customWidth="1"/>
    <col min="7" max="7" width="8.7109375" style="64" customWidth="1"/>
    <col min="8" max="8" width="13.00390625" style="52" customWidth="1"/>
    <col min="9" max="9" width="13.57421875" style="128" customWidth="1"/>
    <col min="10" max="10" width="12.28125" style="128" bestFit="1" customWidth="1"/>
    <col min="11" max="11" width="10.7109375" style="128" bestFit="1" customWidth="1"/>
    <col min="12" max="16384" width="8.7109375" style="52" customWidth="1"/>
  </cols>
  <sheetData>
    <row r="1" spans="1:6" ht="24" customHeight="1">
      <c r="A1" s="187" t="str">
        <f>Económico!A1</f>
        <v>EXCMO. AYUNTAMIENTO DE LA OROTAVA</v>
      </c>
      <c r="B1" s="187"/>
      <c r="C1" s="187"/>
      <c r="D1" s="187"/>
      <c r="E1" s="187"/>
      <c r="F1" s="187"/>
    </row>
    <row r="2" spans="1:6" ht="24" customHeight="1">
      <c r="A2" s="187" t="str">
        <f>Resumen!A2</f>
        <v>PRESUPUESTO GENERAL EJERCICIO 2018</v>
      </c>
      <c r="B2" s="187"/>
      <c r="C2" s="187"/>
      <c r="D2" s="187"/>
      <c r="E2" s="187"/>
      <c r="F2" s="187"/>
    </row>
    <row r="3" spans="1:6" ht="24" customHeight="1">
      <c r="A3" s="187" t="s">
        <v>185</v>
      </c>
      <c r="B3" s="187"/>
      <c r="C3" s="187"/>
      <c r="D3" s="187"/>
      <c r="E3" s="187"/>
      <c r="F3" s="187"/>
    </row>
    <row r="4" spans="1:6" ht="13.5" customHeight="1">
      <c r="A4" s="188" t="s">
        <v>186</v>
      </c>
      <c r="B4" s="188" t="s">
        <v>0</v>
      </c>
      <c r="C4" s="189">
        <v>2018</v>
      </c>
      <c r="D4" s="191">
        <v>2017</v>
      </c>
      <c r="E4" s="188" t="s">
        <v>33</v>
      </c>
      <c r="F4" s="188"/>
    </row>
    <row r="5" spans="1:6" ht="13.5" customHeight="1">
      <c r="A5" s="188"/>
      <c r="B5" s="188"/>
      <c r="C5" s="190"/>
      <c r="D5" s="191"/>
      <c r="E5" s="45" t="s">
        <v>148</v>
      </c>
      <c r="F5" s="46" t="s">
        <v>80</v>
      </c>
    </row>
    <row r="6" spans="1:11" s="58" customFormat="1" ht="21" customHeight="1">
      <c r="A6" s="47"/>
      <c r="B6" s="48" t="s">
        <v>187</v>
      </c>
      <c r="C6" s="7"/>
      <c r="D6" s="49"/>
      <c r="E6" s="53"/>
      <c r="F6" s="47"/>
      <c r="G6" s="72"/>
      <c r="I6" s="129"/>
      <c r="J6" s="129"/>
      <c r="K6" s="129"/>
    </row>
    <row r="7" spans="1:11" s="58" customFormat="1" ht="13.5" customHeight="1">
      <c r="A7" s="78" t="s">
        <v>188</v>
      </c>
      <c r="B7" s="74" t="s">
        <v>189</v>
      </c>
      <c r="C7" s="2">
        <v>80000</v>
      </c>
      <c r="D7" s="13">
        <v>80000</v>
      </c>
      <c r="E7" s="37">
        <f aca="true" t="shared" si="0" ref="E7:E12">C7-D7</f>
        <v>0</v>
      </c>
      <c r="F7" s="71">
        <f aca="true" t="shared" si="1" ref="F7:F46">(C7-D7)/D7</f>
        <v>0</v>
      </c>
      <c r="G7" s="72"/>
      <c r="I7" s="129"/>
      <c r="J7" s="129"/>
      <c r="K7" s="129"/>
    </row>
    <row r="8" spans="1:11" s="58" customFormat="1" ht="13.5" customHeight="1">
      <c r="A8" s="78" t="s">
        <v>190</v>
      </c>
      <c r="B8" s="74" t="s">
        <v>191</v>
      </c>
      <c r="C8" s="2">
        <v>5990000</v>
      </c>
      <c r="D8" s="13">
        <v>6200000</v>
      </c>
      <c r="E8" s="37">
        <f t="shared" si="0"/>
        <v>-210000</v>
      </c>
      <c r="F8" s="103">
        <f t="shared" si="1"/>
        <v>-0.03387096774193549</v>
      </c>
      <c r="G8" s="72"/>
      <c r="I8" s="129"/>
      <c r="J8" s="129"/>
      <c r="K8" s="129"/>
    </row>
    <row r="9" spans="1:11" s="58" customFormat="1" ht="13.5" customHeight="1">
      <c r="A9" s="78" t="s">
        <v>192</v>
      </c>
      <c r="B9" s="74" t="s">
        <v>193</v>
      </c>
      <c r="C9" s="2">
        <v>1885000</v>
      </c>
      <c r="D9" s="13">
        <v>1950000</v>
      </c>
      <c r="E9" s="37">
        <f t="shared" si="0"/>
        <v>-65000</v>
      </c>
      <c r="F9" s="123">
        <f t="shared" si="1"/>
        <v>-0.03333333333333333</v>
      </c>
      <c r="G9" s="72"/>
      <c r="I9" s="129"/>
      <c r="J9" s="129"/>
      <c r="K9" s="129"/>
    </row>
    <row r="10" spans="1:11" s="58" customFormat="1" ht="13.5" customHeight="1">
      <c r="A10" s="78" t="s">
        <v>194</v>
      </c>
      <c r="B10" s="74" t="s">
        <v>195</v>
      </c>
      <c r="C10" s="2">
        <v>400000</v>
      </c>
      <c r="D10" s="13">
        <v>350000</v>
      </c>
      <c r="E10" s="37">
        <f t="shared" si="0"/>
        <v>50000</v>
      </c>
      <c r="F10" s="71">
        <f t="shared" si="1"/>
        <v>0.14285714285714285</v>
      </c>
      <c r="G10" s="72"/>
      <c r="I10" s="129"/>
      <c r="J10" s="129"/>
      <c r="K10" s="129"/>
    </row>
    <row r="11" spans="1:11" s="58" customFormat="1" ht="13.5" customHeight="1">
      <c r="A11" s="78" t="s">
        <v>196</v>
      </c>
      <c r="B11" s="74" t="s">
        <v>197</v>
      </c>
      <c r="C11" s="2">
        <v>325000</v>
      </c>
      <c r="D11" s="13">
        <v>350000</v>
      </c>
      <c r="E11" s="37">
        <f t="shared" si="0"/>
        <v>-25000</v>
      </c>
      <c r="F11" s="120">
        <f t="shared" si="1"/>
        <v>-0.07142857142857142</v>
      </c>
      <c r="G11" s="72"/>
      <c r="I11" s="129"/>
      <c r="J11" s="129"/>
      <c r="K11" s="129"/>
    </row>
    <row r="12" spans="1:11" s="58" customFormat="1" ht="18" customHeight="1">
      <c r="A12" s="198" t="s">
        <v>55</v>
      </c>
      <c r="B12" s="199"/>
      <c r="C12" s="4">
        <f>SUM(C7:C11)</f>
        <v>8680000</v>
      </c>
      <c r="D12" s="15">
        <f>SUM(D7:D11)</f>
        <v>8930000</v>
      </c>
      <c r="E12" s="41">
        <f t="shared" si="0"/>
        <v>-250000</v>
      </c>
      <c r="F12" s="121">
        <f t="shared" si="1"/>
        <v>-0.027995520716685332</v>
      </c>
      <c r="G12" s="72"/>
      <c r="I12" s="129"/>
      <c r="J12" s="129"/>
      <c r="K12" s="129"/>
    </row>
    <row r="13" spans="1:11" s="58" customFormat="1" ht="21" customHeight="1">
      <c r="A13" s="17"/>
      <c r="B13" s="44" t="s">
        <v>198</v>
      </c>
      <c r="C13" s="104"/>
      <c r="D13" s="50"/>
      <c r="E13" s="54"/>
      <c r="F13" s="51"/>
      <c r="G13" s="72"/>
      <c r="I13" s="129"/>
      <c r="J13" s="129"/>
      <c r="K13" s="129"/>
    </row>
    <row r="14" spans="1:11" s="58" customFormat="1" ht="13.5" customHeight="1">
      <c r="A14" s="78" t="s">
        <v>199</v>
      </c>
      <c r="B14" s="74" t="s">
        <v>200</v>
      </c>
      <c r="C14" s="2">
        <v>26000</v>
      </c>
      <c r="D14" s="13">
        <v>30000</v>
      </c>
      <c r="E14" s="37">
        <f aca="true" t="shared" si="2" ref="E14:E65">C14-D14</f>
        <v>-4000</v>
      </c>
      <c r="F14" s="105">
        <f t="shared" si="1"/>
        <v>-0.13333333333333333</v>
      </c>
      <c r="G14" s="72"/>
      <c r="I14" s="129"/>
      <c r="J14" s="129"/>
      <c r="K14" s="129"/>
    </row>
    <row r="15" spans="1:11" s="58" customFormat="1" ht="13.5" customHeight="1">
      <c r="A15" s="78" t="s">
        <v>326</v>
      </c>
      <c r="B15" s="74" t="s">
        <v>522</v>
      </c>
      <c r="C15" s="2">
        <v>840000</v>
      </c>
      <c r="D15" s="13">
        <v>690000</v>
      </c>
      <c r="E15" s="37">
        <f t="shared" si="2"/>
        <v>150000</v>
      </c>
      <c r="F15" s="71">
        <f t="shared" si="1"/>
        <v>0.21739130434782608</v>
      </c>
      <c r="G15" s="72"/>
      <c r="I15" s="129"/>
      <c r="J15" s="129"/>
      <c r="K15" s="129"/>
    </row>
    <row r="16" spans="1:11" s="58" customFormat="1" ht="13.5" customHeight="1">
      <c r="A16" s="78" t="s">
        <v>327</v>
      </c>
      <c r="B16" s="74" t="s">
        <v>453</v>
      </c>
      <c r="C16" s="2">
        <v>5527000</v>
      </c>
      <c r="D16" s="13">
        <v>4670000</v>
      </c>
      <c r="E16" s="37">
        <f>C16-D16</f>
        <v>857000</v>
      </c>
      <c r="F16" s="71">
        <f t="shared" si="1"/>
        <v>0.1835117773019272</v>
      </c>
      <c r="G16" s="72"/>
      <c r="H16" s="165"/>
      <c r="I16" s="129"/>
      <c r="J16" s="129"/>
      <c r="K16" s="129"/>
    </row>
    <row r="17" spans="1:11" s="58" customFormat="1" ht="13.5" customHeight="1">
      <c r="A17" s="86" t="s">
        <v>331</v>
      </c>
      <c r="B17" s="82" t="s">
        <v>332</v>
      </c>
      <c r="C17" s="6">
        <v>360000</v>
      </c>
      <c r="D17" s="16">
        <v>355000</v>
      </c>
      <c r="E17" s="32">
        <f t="shared" si="2"/>
        <v>5000</v>
      </c>
      <c r="F17" s="71">
        <f t="shared" si="1"/>
        <v>0.014084507042253521</v>
      </c>
      <c r="G17" s="72"/>
      <c r="I17" s="129"/>
      <c r="J17" s="129"/>
      <c r="K17" s="129"/>
    </row>
    <row r="18" spans="1:11" s="58" customFormat="1" ht="18" customHeight="1">
      <c r="A18" s="198" t="s">
        <v>201</v>
      </c>
      <c r="B18" s="199"/>
      <c r="C18" s="4">
        <f>SUM(C14:C17)</f>
        <v>6753000</v>
      </c>
      <c r="D18" s="15">
        <f>SUM(D14:D17)</f>
        <v>5745000</v>
      </c>
      <c r="E18" s="41">
        <f t="shared" si="2"/>
        <v>1008000</v>
      </c>
      <c r="F18" s="5">
        <f t="shared" si="1"/>
        <v>0.17545691906005223</v>
      </c>
      <c r="G18" s="72"/>
      <c r="I18" s="129"/>
      <c r="J18" s="129"/>
      <c r="K18" s="129"/>
    </row>
    <row r="19" spans="1:11" s="58" customFormat="1" ht="21" customHeight="1">
      <c r="A19" s="17"/>
      <c r="B19" s="44" t="s">
        <v>202</v>
      </c>
      <c r="C19" s="104"/>
      <c r="D19" s="50"/>
      <c r="E19" s="37"/>
      <c r="F19" s="51"/>
      <c r="G19" s="72"/>
      <c r="I19" s="129"/>
      <c r="J19" s="129"/>
      <c r="K19" s="129"/>
    </row>
    <row r="20" spans="1:11" s="58" customFormat="1" ht="13.5" customHeight="1">
      <c r="A20" s="78" t="s">
        <v>203</v>
      </c>
      <c r="B20" s="74" t="s">
        <v>204</v>
      </c>
      <c r="C20" s="2">
        <v>3900000</v>
      </c>
      <c r="D20" s="13">
        <v>3856000</v>
      </c>
      <c r="E20" s="37">
        <f t="shared" si="2"/>
        <v>44000</v>
      </c>
      <c r="F20" s="71">
        <f t="shared" si="1"/>
        <v>0.011410788381742738</v>
      </c>
      <c r="G20" s="72"/>
      <c r="I20" s="129"/>
      <c r="J20" s="129"/>
      <c r="K20" s="129"/>
    </row>
    <row r="21" spans="1:11" s="58" customFormat="1" ht="13.5" customHeight="1">
      <c r="A21" s="78" t="s">
        <v>205</v>
      </c>
      <c r="B21" s="74" t="s">
        <v>206</v>
      </c>
      <c r="C21" s="2">
        <v>2450000</v>
      </c>
      <c r="D21" s="13">
        <v>2410000</v>
      </c>
      <c r="E21" s="37">
        <f t="shared" si="2"/>
        <v>40000</v>
      </c>
      <c r="F21" s="71">
        <f t="shared" si="1"/>
        <v>0.016597510373443983</v>
      </c>
      <c r="G21" s="72"/>
      <c r="I21" s="129"/>
      <c r="J21" s="129"/>
      <c r="K21" s="129"/>
    </row>
    <row r="22" spans="1:11" s="58" customFormat="1" ht="13.5" customHeight="1">
      <c r="A22" s="78" t="s">
        <v>207</v>
      </c>
      <c r="B22" s="74" t="s">
        <v>208</v>
      </c>
      <c r="C22" s="2">
        <v>100000</v>
      </c>
      <c r="D22" s="13">
        <v>90000</v>
      </c>
      <c r="E22" s="37">
        <f t="shared" si="2"/>
        <v>10000</v>
      </c>
      <c r="F22" s="71">
        <f t="shared" si="1"/>
        <v>0.1111111111111111</v>
      </c>
      <c r="G22" s="72"/>
      <c r="I22" s="129"/>
      <c r="J22" s="129"/>
      <c r="K22" s="129"/>
    </row>
    <row r="23" spans="1:11" s="58" customFormat="1" ht="13.5" customHeight="1">
      <c r="A23" s="78" t="s">
        <v>209</v>
      </c>
      <c r="B23" s="74" t="s">
        <v>210</v>
      </c>
      <c r="C23" s="2">
        <v>45000</v>
      </c>
      <c r="D23" s="13">
        <v>35000</v>
      </c>
      <c r="E23" s="37">
        <f t="shared" si="2"/>
        <v>10000</v>
      </c>
      <c r="F23" s="71">
        <f t="shared" si="1"/>
        <v>0.2857142857142857</v>
      </c>
      <c r="G23" s="72"/>
      <c r="I23" s="129"/>
      <c r="J23" s="129"/>
      <c r="K23" s="129"/>
    </row>
    <row r="24" spans="1:11" s="58" customFormat="1" ht="13.5" customHeight="1">
      <c r="A24" s="78" t="s">
        <v>211</v>
      </c>
      <c r="B24" s="74" t="s">
        <v>212</v>
      </c>
      <c r="C24" s="2">
        <v>20000</v>
      </c>
      <c r="D24" s="13">
        <v>20000</v>
      </c>
      <c r="E24" s="37">
        <f t="shared" si="2"/>
        <v>0</v>
      </c>
      <c r="F24" s="71">
        <f t="shared" si="1"/>
        <v>0</v>
      </c>
      <c r="G24" s="72"/>
      <c r="I24" s="129"/>
      <c r="J24" s="129"/>
      <c r="K24" s="129"/>
    </row>
    <row r="25" spans="1:11" s="58" customFormat="1" ht="13.5" customHeight="1">
      <c r="A25" s="78" t="s">
        <v>213</v>
      </c>
      <c r="B25" s="74" t="s">
        <v>214</v>
      </c>
      <c r="C25" s="2">
        <v>500</v>
      </c>
      <c r="D25" s="13">
        <v>500</v>
      </c>
      <c r="E25" s="37">
        <f t="shared" si="2"/>
        <v>0</v>
      </c>
      <c r="F25" s="71">
        <f t="shared" si="1"/>
        <v>0</v>
      </c>
      <c r="G25" s="72"/>
      <c r="I25" s="129"/>
      <c r="J25" s="129"/>
      <c r="K25" s="129"/>
    </row>
    <row r="26" spans="1:11" s="58" customFormat="1" ht="13.5" customHeight="1">
      <c r="A26" s="78" t="s">
        <v>215</v>
      </c>
      <c r="B26" s="74" t="s">
        <v>216</v>
      </c>
      <c r="C26" s="2">
        <v>4000</v>
      </c>
      <c r="D26" s="13">
        <v>4000</v>
      </c>
      <c r="E26" s="37">
        <f t="shared" si="2"/>
        <v>0</v>
      </c>
      <c r="F26" s="71">
        <f t="shared" si="1"/>
        <v>0</v>
      </c>
      <c r="G26" s="72"/>
      <c r="I26" s="129"/>
      <c r="J26" s="129"/>
      <c r="K26" s="129"/>
    </row>
    <row r="27" spans="1:11" s="58" customFormat="1" ht="13.5" customHeight="1">
      <c r="A27" s="78" t="s">
        <v>217</v>
      </c>
      <c r="B27" s="74" t="s">
        <v>218</v>
      </c>
      <c r="C27" s="2">
        <v>315000</v>
      </c>
      <c r="D27" s="13">
        <v>315000</v>
      </c>
      <c r="E27" s="37">
        <f t="shared" si="2"/>
        <v>0</v>
      </c>
      <c r="F27" s="71">
        <f t="shared" si="1"/>
        <v>0</v>
      </c>
      <c r="G27" s="72"/>
      <c r="I27" s="129"/>
      <c r="J27" s="129"/>
      <c r="K27" s="129"/>
    </row>
    <row r="28" spans="1:11" s="58" customFormat="1" ht="13.5" customHeight="1">
      <c r="A28" s="78" t="s">
        <v>219</v>
      </c>
      <c r="B28" s="74" t="s">
        <v>220</v>
      </c>
      <c r="C28" s="2">
        <v>220000</v>
      </c>
      <c r="D28" s="13">
        <v>200000</v>
      </c>
      <c r="E28" s="37">
        <f t="shared" si="2"/>
        <v>20000</v>
      </c>
      <c r="F28" s="71">
        <f t="shared" si="1"/>
        <v>0.1</v>
      </c>
      <c r="G28" s="72"/>
      <c r="I28" s="129"/>
      <c r="J28" s="129"/>
      <c r="K28" s="129"/>
    </row>
    <row r="29" spans="1:11" s="58" customFormat="1" ht="13.5" customHeight="1">
      <c r="A29" s="78" t="s">
        <v>221</v>
      </c>
      <c r="B29" s="74" t="s">
        <v>222</v>
      </c>
      <c r="C29" s="2">
        <v>150000</v>
      </c>
      <c r="D29" s="13">
        <v>100000</v>
      </c>
      <c r="E29" s="37">
        <f t="shared" si="2"/>
        <v>50000</v>
      </c>
      <c r="F29" s="71">
        <f>(C29-D29)/D29</f>
        <v>0.5</v>
      </c>
      <c r="G29" s="72"/>
      <c r="I29" s="129"/>
      <c r="J29" s="129"/>
      <c r="K29" s="129"/>
    </row>
    <row r="30" spans="1:11" s="58" customFormat="1" ht="13.5" customHeight="1">
      <c r="A30" s="78" t="s">
        <v>223</v>
      </c>
      <c r="B30" s="74" t="s">
        <v>224</v>
      </c>
      <c r="C30" s="2">
        <v>5000</v>
      </c>
      <c r="D30" s="13">
        <v>5000</v>
      </c>
      <c r="E30" s="37">
        <f t="shared" si="2"/>
        <v>0</v>
      </c>
      <c r="F30" s="71">
        <f t="shared" si="1"/>
        <v>0</v>
      </c>
      <c r="G30" s="72"/>
      <c r="I30" s="129"/>
      <c r="J30" s="129"/>
      <c r="K30" s="129"/>
    </row>
    <row r="31" spans="1:11" s="58" customFormat="1" ht="13.5" customHeight="1">
      <c r="A31" s="78" t="s">
        <v>225</v>
      </c>
      <c r="B31" s="74" t="s">
        <v>226</v>
      </c>
      <c r="C31" s="2">
        <v>18000</v>
      </c>
      <c r="D31" s="13">
        <v>15000</v>
      </c>
      <c r="E31" s="37">
        <f t="shared" si="2"/>
        <v>3000</v>
      </c>
      <c r="F31" s="71">
        <f t="shared" si="1"/>
        <v>0.2</v>
      </c>
      <c r="G31" s="72"/>
      <c r="I31" s="129"/>
      <c r="J31" s="129"/>
      <c r="K31" s="129"/>
    </row>
    <row r="32" spans="1:11" s="58" customFormat="1" ht="13.5" customHeight="1">
      <c r="A32" s="78" t="s">
        <v>227</v>
      </c>
      <c r="B32" s="74" t="s">
        <v>228</v>
      </c>
      <c r="C32" s="2">
        <v>9700</v>
      </c>
      <c r="D32" s="13">
        <v>15000</v>
      </c>
      <c r="E32" s="37">
        <f t="shared" si="2"/>
        <v>-5300</v>
      </c>
      <c r="F32" s="123">
        <f t="shared" si="1"/>
        <v>-0.35333333333333333</v>
      </c>
      <c r="G32" s="72"/>
      <c r="I32" s="129"/>
      <c r="J32" s="129"/>
      <c r="K32" s="129"/>
    </row>
    <row r="33" spans="1:11" s="58" customFormat="1" ht="13.5" customHeight="1">
      <c r="A33" s="78" t="s">
        <v>229</v>
      </c>
      <c r="B33" s="74" t="s">
        <v>230</v>
      </c>
      <c r="C33" s="2">
        <v>5000</v>
      </c>
      <c r="D33" s="13">
        <v>10000</v>
      </c>
      <c r="E33" s="37">
        <f t="shared" si="2"/>
        <v>-5000</v>
      </c>
      <c r="F33" s="123">
        <f t="shared" si="1"/>
        <v>-0.5</v>
      </c>
      <c r="G33" s="72"/>
      <c r="I33" s="129"/>
      <c r="J33" s="129"/>
      <c r="K33" s="129"/>
    </row>
    <row r="34" spans="1:11" s="58" customFormat="1" ht="13.5" customHeight="1">
      <c r="A34" s="78" t="s">
        <v>231</v>
      </c>
      <c r="B34" s="74" t="s">
        <v>232</v>
      </c>
      <c r="C34" s="2">
        <v>260000</v>
      </c>
      <c r="D34" s="13">
        <v>280000</v>
      </c>
      <c r="E34" s="37">
        <f t="shared" si="2"/>
        <v>-20000</v>
      </c>
      <c r="F34" s="123">
        <f t="shared" si="1"/>
        <v>-0.07142857142857142</v>
      </c>
      <c r="G34" s="72"/>
      <c r="I34" s="129"/>
      <c r="J34" s="129"/>
      <c r="K34" s="129"/>
    </row>
    <row r="35" spans="1:11" s="58" customFormat="1" ht="13.5" customHeight="1">
      <c r="A35" s="78" t="s">
        <v>233</v>
      </c>
      <c r="B35" s="74" t="s">
        <v>234</v>
      </c>
      <c r="C35" s="2">
        <v>10000</v>
      </c>
      <c r="D35" s="13">
        <v>9000</v>
      </c>
      <c r="E35" s="37">
        <f t="shared" si="2"/>
        <v>1000</v>
      </c>
      <c r="F35" s="71">
        <f t="shared" si="1"/>
        <v>0.1111111111111111</v>
      </c>
      <c r="G35" s="72"/>
      <c r="I35" s="129"/>
      <c r="J35" s="129"/>
      <c r="K35" s="129"/>
    </row>
    <row r="36" spans="1:11" s="58" customFormat="1" ht="13.5" customHeight="1">
      <c r="A36" s="78" t="s">
        <v>310</v>
      </c>
      <c r="B36" s="74" t="s">
        <v>315</v>
      </c>
      <c r="C36" s="2">
        <v>1000</v>
      </c>
      <c r="D36" s="13">
        <v>1000</v>
      </c>
      <c r="E36" s="37">
        <f>C36-D36</f>
        <v>0</v>
      </c>
      <c r="F36" s="71">
        <f t="shared" si="1"/>
        <v>0</v>
      </c>
      <c r="G36" s="72"/>
      <c r="I36" s="129"/>
      <c r="J36" s="129"/>
      <c r="K36" s="129"/>
    </row>
    <row r="37" spans="1:11" s="58" customFormat="1" ht="13.5" customHeight="1">
      <c r="A37" s="78" t="s">
        <v>314</v>
      </c>
      <c r="B37" s="74" t="s">
        <v>235</v>
      </c>
      <c r="C37" s="2">
        <v>5000</v>
      </c>
      <c r="D37" s="13">
        <v>8000</v>
      </c>
      <c r="E37" s="37">
        <f>C37-D37</f>
        <v>-3000</v>
      </c>
      <c r="F37" s="105">
        <f t="shared" si="1"/>
        <v>-0.375</v>
      </c>
      <c r="G37" s="72"/>
      <c r="I37" s="129"/>
      <c r="J37" s="129"/>
      <c r="K37" s="129"/>
    </row>
    <row r="38" spans="1:11" s="58" customFormat="1" ht="13.5" customHeight="1">
      <c r="A38" s="78" t="s">
        <v>236</v>
      </c>
      <c r="B38" s="74" t="s">
        <v>237</v>
      </c>
      <c r="C38" s="2">
        <v>500</v>
      </c>
      <c r="D38" s="13">
        <v>1000</v>
      </c>
      <c r="E38" s="37">
        <f t="shared" si="2"/>
        <v>-500</v>
      </c>
      <c r="F38" s="123">
        <f t="shared" si="1"/>
        <v>-0.5</v>
      </c>
      <c r="G38" s="72"/>
      <c r="I38" s="129"/>
      <c r="J38" s="129"/>
      <c r="K38" s="129"/>
    </row>
    <row r="39" spans="1:11" s="58" customFormat="1" ht="13.5" customHeight="1">
      <c r="A39" s="78" t="s">
        <v>238</v>
      </c>
      <c r="B39" s="74" t="s">
        <v>239</v>
      </c>
      <c r="C39" s="2">
        <v>5000</v>
      </c>
      <c r="D39" s="13">
        <v>5000</v>
      </c>
      <c r="E39" s="37">
        <f t="shared" si="2"/>
        <v>0</v>
      </c>
      <c r="F39" s="71">
        <f t="shared" si="1"/>
        <v>0</v>
      </c>
      <c r="G39" s="72"/>
      <c r="I39" s="129"/>
      <c r="J39" s="129"/>
      <c r="K39" s="129"/>
    </row>
    <row r="40" spans="1:11" s="58" customFormat="1" ht="13.5" customHeight="1">
      <c r="A40" s="78" t="s">
        <v>240</v>
      </c>
      <c r="B40" s="74" t="s">
        <v>241</v>
      </c>
      <c r="C40" s="2">
        <v>5000</v>
      </c>
      <c r="D40" s="13">
        <v>5000</v>
      </c>
      <c r="E40" s="37">
        <f t="shared" si="2"/>
        <v>0</v>
      </c>
      <c r="F40" s="71">
        <f t="shared" si="1"/>
        <v>0</v>
      </c>
      <c r="G40" s="72"/>
      <c r="I40" s="129"/>
      <c r="J40" s="129"/>
      <c r="K40" s="129"/>
    </row>
    <row r="41" spans="1:11" s="58" customFormat="1" ht="13.5" customHeight="1">
      <c r="A41" s="78" t="s">
        <v>242</v>
      </c>
      <c r="B41" s="74" t="s">
        <v>243</v>
      </c>
      <c r="C41" s="2">
        <v>120000</v>
      </c>
      <c r="D41" s="13">
        <v>120000</v>
      </c>
      <c r="E41" s="37">
        <f t="shared" si="2"/>
        <v>0</v>
      </c>
      <c r="F41" s="71">
        <f t="shared" si="1"/>
        <v>0</v>
      </c>
      <c r="G41" s="72"/>
      <c r="I41" s="129"/>
      <c r="J41" s="129"/>
      <c r="K41" s="129"/>
    </row>
    <row r="42" spans="1:11" s="58" customFormat="1" ht="13.5" customHeight="1">
      <c r="A42" s="78" t="s">
        <v>244</v>
      </c>
      <c r="B42" s="74" t="s">
        <v>245</v>
      </c>
      <c r="C42" s="2">
        <v>1000</v>
      </c>
      <c r="D42" s="13">
        <v>500</v>
      </c>
      <c r="E42" s="37">
        <f t="shared" si="2"/>
        <v>500</v>
      </c>
      <c r="F42" s="71">
        <f t="shared" si="1"/>
        <v>1</v>
      </c>
      <c r="G42" s="72"/>
      <c r="I42" s="129"/>
      <c r="J42" s="129"/>
      <c r="K42" s="129"/>
    </row>
    <row r="43" spans="1:11" s="58" customFormat="1" ht="13.5" customHeight="1">
      <c r="A43" s="78" t="s">
        <v>246</v>
      </c>
      <c r="B43" s="74" t="s">
        <v>247</v>
      </c>
      <c r="C43" s="2">
        <v>260000</v>
      </c>
      <c r="D43" s="13">
        <v>260000</v>
      </c>
      <c r="E43" s="37">
        <f t="shared" si="2"/>
        <v>0</v>
      </c>
      <c r="F43" s="71">
        <f t="shared" si="1"/>
        <v>0</v>
      </c>
      <c r="G43" s="72"/>
      <c r="I43" s="129"/>
      <c r="J43" s="129"/>
      <c r="K43" s="129"/>
    </row>
    <row r="44" spans="1:11" s="58" customFormat="1" ht="13.5" customHeight="1">
      <c r="A44" s="78" t="s">
        <v>248</v>
      </c>
      <c r="B44" s="74" t="s">
        <v>67</v>
      </c>
      <c r="C44" s="2">
        <v>120000</v>
      </c>
      <c r="D44" s="13">
        <v>120000</v>
      </c>
      <c r="E44" s="37">
        <f t="shared" si="2"/>
        <v>0</v>
      </c>
      <c r="F44" s="71">
        <f t="shared" si="1"/>
        <v>0</v>
      </c>
      <c r="G44" s="72"/>
      <c r="I44" s="129"/>
      <c r="J44" s="129"/>
      <c r="K44" s="129"/>
    </row>
    <row r="45" spans="1:11" s="58" customFormat="1" ht="13.5" customHeight="1">
      <c r="A45" s="78" t="s">
        <v>249</v>
      </c>
      <c r="B45" s="74" t="s">
        <v>250</v>
      </c>
      <c r="C45" s="2">
        <v>1000</v>
      </c>
      <c r="D45" s="13">
        <v>1000</v>
      </c>
      <c r="E45" s="37">
        <f>C45-D45</f>
        <v>0</v>
      </c>
      <c r="F45" s="71">
        <f t="shared" si="1"/>
        <v>0</v>
      </c>
      <c r="G45" s="72"/>
      <c r="I45" s="129"/>
      <c r="J45" s="129"/>
      <c r="K45" s="129"/>
    </row>
    <row r="46" spans="1:11" s="58" customFormat="1" ht="13.5" customHeight="1">
      <c r="A46" s="78" t="s">
        <v>251</v>
      </c>
      <c r="B46" s="74" t="s">
        <v>322</v>
      </c>
      <c r="C46" s="2">
        <v>1000</v>
      </c>
      <c r="D46" s="13">
        <v>5000</v>
      </c>
      <c r="E46" s="37">
        <f t="shared" si="2"/>
        <v>-4000</v>
      </c>
      <c r="F46" s="105">
        <f t="shared" si="1"/>
        <v>-0.8</v>
      </c>
      <c r="G46" s="72"/>
      <c r="I46" s="129"/>
      <c r="J46" s="129"/>
      <c r="K46" s="129"/>
    </row>
    <row r="47" spans="1:11" s="58" customFormat="1" ht="13.5" customHeight="1">
      <c r="A47" s="78" t="s">
        <v>252</v>
      </c>
      <c r="B47" s="74" t="s">
        <v>253</v>
      </c>
      <c r="C47" s="2">
        <v>10000</v>
      </c>
      <c r="D47" s="13">
        <v>10000</v>
      </c>
      <c r="E47" s="37">
        <f t="shared" si="2"/>
        <v>0</v>
      </c>
      <c r="F47" s="71">
        <f>(C47-D47)/D47</f>
        <v>0</v>
      </c>
      <c r="G47" s="72"/>
      <c r="I47" s="129"/>
      <c r="J47" s="129"/>
      <c r="K47" s="129"/>
    </row>
    <row r="48" spans="1:11" s="58" customFormat="1" ht="13.5" customHeight="1">
      <c r="A48" s="78" t="s">
        <v>254</v>
      </c>
      <c r="B48" s="74" t="s">
        <v>320</v>
      </c>
      <c r="C48" s="2">
        <v>1000</v>
      </c>
      <c r="D48" s="13">
        <v>3000</v>
      </c>
      <c r="E48" s="37">
        <f>C48-D48</f>
        <v>-2000</v>
      </c>
      <c r="F48" s="123">
        <f>(C48-D48)/D48</f>
        <v>-0.6666666666666666</v>
      </c>
      <c r="G48" s="72"/>
      <c r="I48" s="129"/>
      <c r="J48" s="129"/>
      <c r="K48" s="129"/>
    </row>
    <row r="49" spans="1:11" s="58" customFormat="1" ht="13.5" customHeight="1">
      <c r="A49" s="78" t="s">
        <v>319</v>
      </c>
      <c r="B49" s="74" t="s">
        <v>462</v>
      </c>
      <c r="C49" s="2">
        <v>1000</v>
      </c>
      <c r="D49" s="13">
        <v>1000</v>
      </c>
      <c r="E49" s="37">
        <f>C49-D49</f>
        <v>0</v>
      </c>
      <c r="F49" s="71">
        <f>(C49-D49)/D49</f>
        <v>0</v>
      </c>
      <c r="G49" s="72"/>
      <c r="I49" s="129"/>
      <c r="J49" s="129"/>
      <c r="K49" s="129"/>
    </row>
    <row r="50" spans="1:11" s="58" customFormat="1" ht="13.5" customHeight="1">
      <c r="A50" s="78" t="s">
        <v>461</v>
      </c>
      <c r="B50" s="74" t="s">
        <v>318</v>
      </c>
      <c r="C50" s="2">
        <v>5000</v>
      </c>
      <c r="D50" s="13">
        <v>5000</v>
      </c>
      <c r="E50" s="37">
        <f>C50-D50</f>
        <v>0</v>
      </c>
      <c r="F50" s="71">
        <f>(C50-D50)/D50</f>
        <v>0</v>
      </c>
      <c r="G50" s="72"/>
      <c r="I50" s="129"/>
      <c r="J50" s="129"/>
      <c r="K50" s="129"/>
    </row>
    <row r="51" spans="1:11" s="58" customFormat="1" ht="18" customHeight="1">
      <c r="A51" s="198" t="s">
        <v>255</v>
      </c>
      <c r="B51" s="199"/>
      <c r="C51" s="4">
        <f>SUM(C20:C50)</f>
        <v>8048700</v>
      </c>
      <c r="D51" s="15">
        <f>SUM(D20:D50)</f>
        <v>7910000</v>
      </c>
      <c r="E51" s="41">
        <f t="shared" si="2"/>
        <v>138700</v>
      </c>
      <c r="F51" s="5">
        <f>(C51-D51)/D51</f>
        <v>0.017534766118836916</v>
      </c>
      <c r="G51" s="72"/>
      <c r="I51" s="129"/>
      <c r="J51" s="129"/>
      <c r="K51" s="129"/>
    </row>
    <row r="52" spans="1:11" s="58" customFormat="1" ht="21" customHeight="1">
      <c r="A52" s="17"/>
      <c r="B52" s="44" t="s">
        <v>256</v>
      </c>
      <c r="C52" s="104"/>
      <c r="D52" s="50"/>
      <c r="E52" s="37"/>
      <c r="F52" s="51"/>
      <c r="G52" s="72"/>
      <c r="I52" s="129"/>
      <c r="J52" s="129"/>
      <c r="K52" s="129"/>
    </row>
    <row r="53" spans="1:11" s="58" customFormat="1" ht="13.5" customHeight="1">
      <c r="A53" s="78" t="s">
        <v>257</v>
      </c>
      <c r="B53" s="74" t="s">
        <v>258</v>
      </c>
      <c r="C53" s="2">
        <v>8000000</v>
      </c>
      <c r="D53" s="13">
        <v>7900000</v>
      </c>
      <c r="E53" s="37">
        <f t="shared" si="2"/>
        <v>100000</v>
      </c>
      <c r="F53" s="71">
        <f>(C53-D53)/D53</f>
        <v>0.012658227848101266</v>
      </c>
      <c r="G53" s="72"/>
      <c r="I53" s="129"/>
      <c r="J53" s="129"/>
      <c r="K53" s="129"/>
    </row>
    <row r="54" spans="1:11" s="58" customFormat="1" ht="13.5" customHeight="1">
      <c r="A54" s="78" t="s">
        <v>259</v>
      </c>
      <c r="B54" s="74" t="s">
        <v>260</v>
      </c>
      <c r="C54" s="2">
        <v>450000</v>
      </c>
      <c r="D54" s="13">
        <v>445000</v>
      </c>
      <c r="E54" s="37">
        <f t="shared" si="2"/>
        <v>5000</v>
      </c>
      <c r="F54" s="71">
        <f aca="true" t="shared" si="3" ref="F54:F90">(C54-D54)/D54</f>
        <v>0.011235955056179775</v>
      </c>
      <c r="G54" s="72"/>
      <c r="I54" s="129"/>
      <c r="J54" s="129"/>
      <c r="K54" s="129"/>
    </row>
    <row r="55" spans="1:11" s="58" customFormat="1" ht="13.5" customHeight="1">
      <c r="A55" s="78" t="s">
        <v>261</v>
      </c>
      <c r="B55" s="74" t="s">
        <v>262</v>
      </c>
      <c r="C55" s="2">
        <v>3985000</v>
      </c>
      <c r="D55" s="13">
        <v>3900000</v>
      </c>
      <c r="E55" s="37">
        <f t="shared" si="2"/>
        <v>85000</v>
      </c>
      <c r="F55" s="71">
        <f t="shared" si="3"/>
        <v>0.021794871794871794</v>
      </c>
      <c r="G55" s="72"/>
      <c r="I55" s="129"/>
      <c r="J55" s="129"/>
      <c r="K55" s="129"/>
    </row>
    <row r="56" spans="1:11" s="58" customFormat="1" ht="13.5" customHeight="1">
      <c r="A56" s="78" t="s">
        <v>510</v>
      </c>
      <c r="B56" s="74" t="s">
        <v>263</v>
      </c>
      <c r="C56" s="2">
        <v>300000</v>
      </c>
      <c r="D56" s="13">
        <v>300000</v>
      </c>
      <c r="E56" s="37">
        <f t="shared" si="2"/>
        <v>0</v>
      </c>
      <c r="F56" s="71">
        <f t="shared" si="3"/>
        <v>0</v>
      </c>
      <c r="G56" s="72"/>
      <c r="I56" s="129"/>
      <c r="J56" s="129"/>
      <c r="K56" s="129"/>
    </row>
    <row r="57" spans="1:11" s="58" customFormat="1" ht="13.5" customHeight="1">
      <c r="A57" s="78" t="s">
        <v>511</v>
      </c>
      <c r="B57" s="74" t="s">
        <v>264</v>
      </c>
      <c r="C57" s="2">
        <v>105000</v>
      </c>
      <c r="D57" s="13">
        <v>105000</v>
      </c>
      <c r="E57" s="37">
        <f t="shared" si="2"/>
        <v>0</v>
      </c>
      <c r="F57" s="71">
        <f t="shared" si="3"/>
        <v>0</v>
      </c>
      <c r="G57" s="72"/>
      <c r="I57" s="129"/>
      <c r="J57" s="129"/>
      <c r="K57" s="129"/>
    </row>
    <row r="58" spans="1:11" s="58" customFormat="1" ht="13.5" customHeight="1">
      <c r="A58" s="78" t="s">
        <v>512</v>
      </c>
      <c r="B58" s="74" t="s">
        <v>446</v>
      </c>
      <c r="C58" s="2">
        <v>50000</v>
      </c>
      <c r="D58" s="13">
        <v>50000</v>
      </c>
      <c r="E58" s="37">
        <f>C58-D58</f>
        <v>0</v>
      </c>
      <c r="F58" s="71">
        <f t="shared" si="3"/>
        <v>0</v>
      </c>
      <c r="G58" s="72"/>
      <c r="I58" s="129"/>
      <c r="J58" s="129"/>
      <c r="K58" s="129"/>
    </row>
    <row r="59" spans="1:11" s="58" customFormat="1" ht="13.5" customHeight="1">
      <c r="A59" s="78" t="s">
        <v>265</v>
      </c>
      <c r="B59" s="74" t="s">
        <v>266</v>
      </c>
      <c r="C59" s="2">
        <v>1000</v>
      </c>
      <c r="D59" s="13">
        <v>1000</v>
      </c>
      <c r="E59" s="37">
        <f t="shared" si="2"/>
        <v>0</v>
      </c>
      <c r="F59" s="71">
        <f t="shared" si="3"/>
        <v>0</v>
      </c>
      <c r="G59" s="72"/>
      <c r="I59" s="129"/>
      <c r="J59" s="129"/>
      <c r="K59" s="129"/>
    </row>
    <row r="60" spans="1:11" s="58" customFormat="1" ht="13.5" customHeight="1">
      <c r="A60" s="78" t="s">
        <v>452</v>
      </c>
      <c r="B60" s="74" t="s">
        <v>451</v>
      </c>
      <c r="C60" s="2">
        <v>270000</v>
      </c>
      <c r="D60" s="13">
        <v>218500</v>
      </c>
      <c r="E60" s="37">
        <f>C60-D60</f>
        <v>51500</v>
      </c>
      <c r="F60" s="71">
        <f t="shared" si="3"/>
        <v>0.23569794050343248</v>
      </c>
      <c r="G60" s="72"/>
      <c r="I60" s="129"/>
      <c r="J60" s="129"/>
      <c r="K60" s="129"/>
    </row>
    <row r="61" spans="1:11" s="58" customFormat="1" ht="13.5" customHeight="1">
      <c r="A61" s="78" t="s">
        <v>267</v>
      </c>
      <c r="B61" s="74" t="s">
        <v>268</v>
      </c>
      <c r="C61" s="2">
        <v>100000</v>
      </c>
      <c r="D61" s="13">
        <v>100000</v>
      </c>
      <c r="E61" s="37">
        <f t="shared" si="2"/>
        <v>0</v>
      </c>
      <c r="F61" s="71">
        <f t="shared" si="3"/>
        <v>0</v>
      </c>
      <c r="G61" s="72"/>
      <c r="I61" s="129"/>
      <c r="J61" s="129"/>
      <c r="K61" s="129"/>
    </row>
    <row r="62" spans="1:11" s="58" customFormat="1" ht="13.5" customHeight="1">
      <c r="A62" s="78" t="s">
        <v>269</v>
      </c>
      <c r="B62" s="74" t="s">
        <v>321</v>
      </c>
      <c r="C62" s="2">
        <v>500000</v>
      </c>
      <c r="D62" s="13">
        <v>500000</v>
      </c>
      <c r="E62" s="37">
        <f t="shared" si="2"/>
        <v>0</v>
      </c>
      <c r="F62" s="71">
        <f t="shared" si="3"/>
        <v>0</v>
      </c>
      <c r="G62" s="72"/>
      <c r="I62" s="129"/>
      <c r="J62" s="129"/>
      <c r="K62" s="129"/>
    </row>
    <row r="63" spans="1:11" s="58" customFormat="1" ht="13.5" customHeight="1">
      <c r="A63" s="78" t="s">
        <v>270</v>
      </c>
      <c r="B63" s="74" t="s">
        <v>271</v>
      </c>
      <c r="C63" s="2">
        <v>60000</v>
      </c>
      <c r="D63" s="13">
        <v>60000</v>
      </c>
      <c r="E63" s="37">
        <f t="shared" si="2"/>
        <v>0</v>
      </c>
      <c r="F63" s="71">
        <f t="shared" si="3"/>
        <v>0</v>
      </c>
      <c r="G63" s="72"/>
      <c r="I63" s="129"/>
      <c r="J63" s="129"/>
      <c r="K63" s="129"/>
    </row>
    <row r="64" spans="1:11" s="58" customFormat="1" ht="13.5" customHeight="1">
      <c r="A64" s="78" t="s">
        <v>272</v>
      </c>
      <c r="B64" s="74" t="s">
        <v>273</v>
      </c>
      <c r="C64" s="2">
        <v>1000</v>
      </c>
      <c r="D64" s="13">
        <v>1000</v>
      </c>
      <c r="E64" s="37">
        <f t="shared" si="2"/>
        <v>0</v>
      </c>
      <c r="F64" s="71">
        <f t="shared" si="3"/>
        <v>0</v>
      </c>
      <c r="G64" s="72"/>
      <c r="I64" s="129"/>
      <c r="J64" s="129"/>
      <c r="K64" s="129"/>
    </row>
    <row r="65" spans="1:11" s="58" customFormat="1" ht="13.5" customHeight="1">
      <c r="A65" s="78" t="s">
        <v>274</v>
      </c>
      <c r="B65" s="74" t="s">
        <v>275</v>
      </c>
      <c r="C65" s="2">
        <v>1000</v>
      </c>
      <c r="D65" s="13">
        <v>1000</v>
      </c>
      <c r="E65" s="37">
        <f t="shared" si="2"/>
        <v>0</v>
      </c>
      <c r="F65" s="71">
        <f t="shared" si="3"/>
        <v>0</v>
      </c>
      <c r="G65" s="72"/>
      <c r="I65" s="129"/>
      <c r="J65" s="129"/>
      <c r="K65" s="129"/>
    </row>
    <row r="66" spans="1:11" s="58" customFormat="1" ht="13.5" customHeight="1">
      <c r="A66" s="78" t="s">
        <v>276</v>
      </c>
      <c r="B66" s="74" t="s">
        <v>277</v>
      </c>
      <c r="C66" s="2">
        <v>1000</v>
      </c>
      <c r="D66" s="13">
        <v>2000</v>
      </c>
      <c r="E66" s="37">
        <f aca="true" t="shared" si="4" ref="E66:E92">C66-D66</f>
        <v>-1000</v>
      </c>
      <c r="F66" s="123">
        <f t="shared" si="3"/>
        <v>-0.5</v>
      </c>
      <c r="G66" s="72"/>
      <c r="I66" s="129"/>
      <c r="J66" s="129"/>
      <c r="K66" s="129"/>
    </row>
    <row r="67" spans="1:11" s="58" customFormat="1" ht="18" customHeight="1">
      <c r="A67" s="198" t="s">
        <v>278</v>
      </c>
      <c r="B67" s="199"/>
      <c r="C67" s="4">
        <f>SUM(C53:C66)</f>
        <v>13824000</v>
      </c>
      <c r="D67" s="15">
        <f>SUM(D53:D66)</f>
        <v>13583500</v>
      </c>
      <c r="E67" s="41">
        <f t="shared" si="4"/>
        <v>240500</v>
      </c>
      <c r="F67" s="5">
        <f t="shared" si="3"/>
        <v>0.01770530422939596</v>
      </c>
      <c r="G67" s="72"/>
      <c r="I67" s="129"/>
      <c r="J67" s="129"/>
      <c r="K67" s="129"/>
    </row>
    <row r="68" spans="1:11" s="58" customFormat="1" ht="21" customHeight="1">
      <c r="A68" s="17"/>
      <c r="B68" s="44" t="s">
        <v>279</v>
      </c>
      <c r="C68" s="104"/>
      <c r="D68" s="50"/>
      <c r="E68" s="35"/>
      <c r="F68" s="51"/>
      <c r="G68" s="72"/>
      <c r="I68" s="129"/>
      <c r="J68" s="129"/>
      <c r="K68" s="129"/>
    </row>
    <row r="69" spans="1:11" s="58" customFormat="1" ht="13.5" customHeight="1">
      <c r="A69" s="78" t="s">
        <v>280</v>
      </c>
      <c r="B69" s="74" t="s">
        <v>281</v>
      </c>
      <c r="C69" s="2">
        <v>1000</v>
      </c>
      <c r="D69" s="13">
        <v>500</v>
      </c>
      <c r="E69" s="37">
        <f t="shared" si="4"/>
        <v>500</v>
      </c>
      <c r="F69" s="71">
        <f t="shared" si="3"/>
        <v>1</v>
      </c>
      <c r="G69" s="72"/>
      <c r="I69" s="129"/>
      <c r="J69" s="129"/>
      <c r="K69" s="129"/>
    </row>
    <row r="70" spans="1:11" s="58" customFormat="1" ht="13.5" customHeight="1">
      <c r="A70" s="78" t="s">
        <v>282</v>
      </c>
      <c r="B70" s="74" t="s">
        <v>333</v>
      </c>
      <c r="C70" s="2">
        <v>3000</v>
      </c>
      <c r="D70" s="13">
        <v>3000</v>
      </c>
      <c r="E70" s="37">
        <f t="shared" si="4"/>
        <v>0</v>
      </c>
      <c r="F70" s="71">
        <f t="shared" si="3"/>
        <v>0</v>
      </c>
      <c r="G70" s="72"/>
      <c r="I70" s="129"/>
      <c r="J70" s="129"/>
      <c r="K70" s="129"/>
    </row>
    <row r="71" spans="1:11" s="58" customFormat="1" ht="13.5" customHeight="1">
      <c r="A71" s="78" t="s">
        <v>283</v>
      </c>
      <c r="B71" s="74" t="s">
        <v>284</v>
      </c>
      <c r="C71" s="2">
        <v>500</v>
      </c>
      <c r="D71" s="13">
        <v>500</v>
      </c>
      <c r="E71" s="37">
        <f t="shared" si="4"/>
        <v>0</v>
      </c>
      <c r="F71" s="71">
        <f t="shared" si="3"/>
        <v>0</v>
      </c>
      <c r="G71" s="72"/>
      <c r="I71" s="129"/>
      <c r="J71" s="129"/>
      <c r="K71" s="129"/>
    </row>
    <row r="72" spans="1:11" s="58" customFormat="1" ht="13.5" customHeight="1">
      <c r="A72" s="78" t="s">
        <v>285</v>
      </c>
      <c r="B72" s="74" t="s">
        <v>286</v>
      </c>
      <c r="C72" s="2">
        <v>1000</v>
      </c>
      <c r="D72" s="13">
        <v>500</v>
      </c>
      <c r="E72" s="37">
        <f t="shared" si="4"/>
        <v>500</v>
      </c>
      <c r="F72" s="71">
        <f t="shared" si="3"/>
        <v>1</v>
      </c>
      <c r="G72" s="72"/>
      <c r="I72" s="129"/>
      <c r="J72" s="129"/>
      <c r="K72" s="129"/>
    </row>
    <row r="73" spans="1:11" s="58" customFormat="1" ht="13.5" customHeight="1">
      <c r="A73" s="78" t="s">
        <v>287</v>
      </c>
      <c r="B73" s="74" t="s">
        <v>288</v>
      </c>
      <c r="C73" s="2">
        <v>500</v>
      </c>
      <c r="D73" s="13">
        <v>500</v>
      </c>
      <c r="E73" s="37">
        <f t="shared" si="4"/>
        <v>0</v>
      </c>
      <c r="F73" s="71">
        <f t="shared" si="3"/>
        <v>0</v>
      </c>
      <c r="G73" s="72"/>
      <c r="I73" s="129"/>
      <c r="J73" s="129"/>
      <c r="K73" s="129"/>
    </row>
    <row r="74" spans="1:11" s="58" customFormat="1" ht="13.5" customHeight="1">
      <c r="A74" s="78" t="s">
        <v>289</v>
      </c>
      <c r="B74" s="74" t="s">
        <v>290</v>
      </c>
      <c r="C74" s="2">
        <v>42000</v>
      </c>
      <c r="D74" s="13">
        <v>35000</v>
      </c>
      <c r="E74" s="37">
        <f t="shared" si="4"/>
        <v>7000</v>
      </c>
      <c r="F74" s="71">
        <f t="shared" si="3"/>
        <v>0.2</v>
      </c>
      <c r="G74" s="72"/>
      <c r="I74" s="129"/>
      <c r="J74" s="129"/>
      <c r="K74" s="129"/>
    </row>
    <row r="75" spans="1:11" s="58" customFormat="1" ht="13.5" customHeight="1">
      <c r="A75" s="78" t="s">
        <v>291</v>
      </c>
      <c r="B75" s="74" t="s">
        <v>292</v>
      </c>
      <c r="C75" s="2">
        <v>14500</v>
      </c>
      <c r="D75" s="13">
        <v>14000</v>
      </c>
      <c r="E75" s="37">
        <f t="shared" si="4"/>
        <v>500</v>
      </c>
      <c r="F75" s="71">
        <f t="shared" si="3"/>
        <v>0.03571428571428571</v>
      </c>
      <c r="G75" s="72"/>
      <c r="I75" s="129"/>
      <c r="J75" s="129"/>
      <c r="K75" s="129"/>
    </row>
    <row r="76" spans="1:11" s="58" customFormat="1" ht="13.5" customHeight="1">
      <c r="A76" s="78" t="s">
        <v>293</v>
      </c>
      <c r="B76" s="74" t="s">
        <v>294</v>
      </c>
      <c r="C76" s="2">
        <v>1000</v>
      </c>
      <c r="D76" s="13">
        <v>1000</v>
      </c>
      <c r="E76" s="37">
        <f>C76-D76</f>
        <v>0</v>
      </c>
      <c r="F76" s="71">
        <f t="shared" si="3"/>
        <v>0</v>
      </c>
      <c r="G76" s="72"/>
      <c r="I76" s="129"/>
      <c r="J76" s="129"/>
      <c r="K76" s="129"/>
    </row>
    <row r="77" spans="1:11" s="58" customFormat="1" ht="13.5" customHeight="1">
      <c r="A77" s="78" t="s">
        <v>295</v>
      </c>
      <c r="B77" s="74" t="s">
        <v>296</v>
      </c>
      <c r="C77" s="2">
        <v>16000</v>
      </c>
      <c r="D77" s="13">
        <v>12000</v>
      </c>
      <c r="E77" s="37">
        <f>C77-D77</f>
        <v>4000</v>
      </c>
      <c r="F77" s="71">
        <f t="shared" si="3"/>
        <v>0.3333333333333333</v>
      </c>
      <c r="G77" s="72"/>
      <c r="I77" s="129"/>
      <c r="J77" s="129"/>
      <c r="K77" s="129"/>
    </row>
    <row r="78" spans="1:11" s="58" customFormat="1" ht="13.5" customHeight="1">
      <c r="A78" s="78" t="s">
        <v>297</v>
      </c>
      <c r="B78" s="74" t="s">
        <v>298</v>
      </c>
      <c r="C78" s="2">
        <v>500</v>
      </c>
      <c r="D78" s="13">
        <v>500</v>
      </c>
      <c r="E78" s="37">
        <f t="shared" si="4"/>
        <v>0</v>
      </c>
      <c r="F78" s="71">
        <f t="shared" si="3"/>
        <v>0</v>
      </c>
      <c r="G78" s="72"/>
      <c r="I78" s="129"/>
      <c r="J78" s="129"/>
      <c r="K78" s="129"/>
    </row>
    <row r="79" spans="1:11" s="58" customFormat="1" ht="13.5" customHeight="1">
      <c r="A79" s="78" t="s">
        <v>299</v>
      </c>
      <c r="B79" s="74" t="s">
        <v>300</v>
      </c>
      <c r="C79" s="2">
        <v>510000</v>
      </c>
      <c r="D79" s="13">
        <v>527000</v>
      </c>
      <c r="E79" s="37">
        <f t="shared" si="4"/>
        <v>-17000</v>
      </c>
      <c r="F79" s="123">
        <f t="shared" si="3"/>
        <v>-0.03225806451612903</v>
      </c>
      <c r="G79" s="72"/>
      <c r="I79" s="129"/>
      <c r="J79" s="129"/>
      <c r="K79" s="129"/>
    </row>
    <row r="80" spans="1:11" s="58" customFormat="1" ht="18" customHeight="1">
      <c r="A80" s="198" t="s">
        <v>301</v>
      </c>
      <c r="B80" s="199"/>
      <c r="C80" s="4">
        <f>SUM(C69:C79)</f>
        <v>590000</v>
      </c>
      <c r="D80" s="15">
        <f>SUM(D69:D79)</f>
        <v>594500</v>
      </c>
      <c r="E80" s="41">
        <f t="shared" si="4"/>
        <v>-4500</v>
      </c>
      <c r="F80" s="137">
        <f t="shared" si="3"/>
        <v>-0.007569386038687973</v>
      </c>
      <c r="G80" s="72"/>
      <c r="I80" s="129"/>
      <c r="J80" s="129"/>
      <c r="K80" s="129"/>
    </row>
    <row r="81" spans="1:11" s="58" customFormat="1" ht="21" customHeight="1">
      <c r="A81" s="17"/>
      <c r="B81" s="44" t="s">
        <v>302</v>
      </c>
      <c r="C81" s="104"/>
      <c r="D81" s="50"/>
      <c r="E81" s="37"/>
      <c r="F81" s="51"/>
      <c r="G81" s="72"/>
      <c r="I81" s="129"/>
      <c r="J81" s="129"/>
      <c r="K81" s="129"/>
    </row>
    <row r="82" spans="1:11" s="58" customFormat="1" ht="13.5" customHeight="1">
      <c r="A82" s="78" t="s">
        <v>460</v>
      </c>
      <c r="B82" s="79" t="s">
        <v>540</v>
      </c>
      <c r="C82" s="2">
        <v>0</v>
      </c>
      <c r="D82" s="13">
        <v>885000</v>
      </c>
      <c r="E82" s="37">
        <f>C82-D82</f>
        <v>-885000</v>
      </c>
      <c r="F82" s="71">
        <f>(C82-D82)/D82</f>
        <v>-1</v>
      </c>
      <c r="G82" s="72"/>
      <c r="I82" s="129"/>
      <c r="J82" s="129"/>
      <c r="K82" s="129"/>
    </row>
    <row r="83" spans="1:11" s="58" customFormat="1" ht="13.5" customHeight="1">
      <c r="A83" s="78" t="s">
        <v>460</v>
      </c>
      <c r="B83" s="79" t="s">
        <v>555</v>
      </c>
      <c r="C83" s="2">
        <v>500000</v>
      </c>
      <c r="D83" s="13">
        <v>0</v>
      </c>
      <c r="E83" s="37">
        <f>C83-D83</f>
        <v>500000</v>
      </c>
      <c r="F83" s="139" t="s">
        <v>184</v>
      </c>
      <c r="G83" s="72"/>
      <c r="I83" s="129"/>
      <c r="J83" s="129"/>
      <c r="K83" s="129"/>
    </row>
    <row r="84" spans="1:11" s="58" customFormat="1" ht="13.5" customHeight="1">
      <c r="A84" s="78" t="s">
        <v>550</v>
      </c>
      <c r="B84" s="79" t="s">
        <v>554</v>
      </c>
      <c r="C84" s="2">
        <v>146400</v>
      </c>
      <c r="D84" s="13">
        <v>0</v>
      </c>
      <c r="E84" s="37">
        <f>C84-D84</f>
        <v>146400</v>
      </c>
      <c r="F84" s="139" t="s">
        <v>184</v>
      </c>
      <c r="G84" s="72"/>
      <c r="I84" s="129"/>
      <c r="J84" s="129"/>
      <c r="K84" s="129"/>
    </row>
    <row r="85" spans="1:11" s="58" customFormat="1" ht="13.5" customHeight="1">
      <c r="A85" s="78" t="s">
        <v>553</v>
      </c>
      <c r="B85" s="79" t="s">
        <v>556</v>
      </c>
      <c r="C85" s="2">
        <v>83400</v>
      </c>
      <c r="D85" s="13">
        <v>0</v>
      </c>
      <c r="E85" s="37">
        <f>C85-D85</f>
        <v>83400</v>
      </c>
      <c r="F85" s="139" t="s">
        <v>184</v>
      </c>
      <c r="G85" s="72"/>
      <c r="I85" s="129"/>
      <c r="J85" s="129"/>
      <c r="K85" s="129"/>
    </row>
    <row r="86" spans="1:11" s="58" customFormat="1" ht="13.5" customHeight="1">
      <c r="A86" s="78" t="s">
        <v>566</v>
      </c>
      <c r="B86" s="79" t="s">
        <v>567</v>
      </c>
      <c r="C86" s="2">
        <v>100000</v>
      </c>
      <c r="D86" s="13">
        <v>0</v>
      </c>
      <c r="E86" s="37">
        <f>C86-D86</f>
        <v>100000</v>
      </c>
      <c r="F86" s="139" t="s">
        <v>184</v>
      </c>
      <c r="G86" s="72"/>
      <c r="I86" s="129"/>
      <c r="J86" s="129"/>
      <c r="K86" s="129"/>
    </row>
    <row r="87" spans="1:11" s="58" customFormat="1" ht="18" customHeight="1">
      <c r="A87" s="192" t="s">
        <v>303</v>
      </c>
      <c r="B87" s="193"/>
      <c r="C87" s="4">
        <f>SUM(C82:C86)</f>
        <v>829800</v>
      </c>
      <c r="D87" s="15">
        <f>SUM(D82:D86)</f>
        <v>885000</v>
      </c>
      <c r="E87" s="41">
        <f t="shared" si="4"/>
        <v>-55200</v>
      </c>
      <c r="F87" s="137">
        <f t="shared" si="3"/>
        <v>-0.062372881355932205</v>
      </c>
      <c r="G87" s="72"/>
      <c r="I87" s="129"/>
      <c r="J87" s="129"/>
      <c r="K87" s="129"/>
    </row>
    <row r="88" spans="1:11" s="58" customFormat="1" ht="18" customHeight="1">
      <c r="A88" s="17"/>
      <c r="B88" s="44" t="s">
        <v>518</v>
      </c>
      <c r="C88" s="104"/>
      <c r="D88" s="50"/>
      <c r="E88" s="37"/>
      <c r="F88" s="51"/>
      <c r="G88" s="72"/>
      <c r="I88" s="129"/>
      <c r="J88" s="129"/>
      <c r="K88" s="129"/>
    </row>
    <row r="89" spans="1:11" s="58" customFormat="1" ht="18" customHeight="1">
      <c r="A89" s="78" t="s">
        <v>519</v>
      </c>
      <c r="B89" s="79" t="s">
        <v>516</v>
      </c>
      <c r="C89" s="2">
        <v>1000</v>
      </c>
      <c r="D89" s="13">
        <v>1000</v>
      </c>
      <c r="E89" s="37">
        <f>C89-D89</f>
        <v>0</v>
      </c>
      <c r="F89" s="71">
        <f t="shared" si="3"/>
        <v>0</v>
      </c>
      <c r="G89" s="72"/>
      <c r="I89" s="129"/>
      <c r="J89" s="129"/>
      <c r="K89" s="129"/>
    </row>
    <row r="90" spans="1:11" s="58" customFormat="1" ht="18" customHeight="1">
      <c r="A90" s="192" t="s">
        <v>520</v>
      </c>
      <c r="B90" s="193"/>
      <c r="C90" s="4">
        <f>SUM(C89:C89)</f>
        <v>1000</v>
      </c>
      <c r="D90" s="15">
        <f>SUM(D89:D89)</f>
        <v>1000</v>
      </c>
      <c r="E90" s="41">
        <f>C90-D90</f>
        <v>0</v>
      </c>
      <c r="F90" s="5">
        <f t="shared" si="3"/>
        <v>0</v>
      </c>
      <c r="G90" s="72"/>
      <c r="I90" s="129"/>
      <c r="J90" s="129"/>
      <c r="K90" s="129"/>
    </row>
    <row r="91" spans="1:11" s="58" customFormat="1" ht="13.5" customHeight="1">
      <c r="A91" s="197"/>
      <c r="B91" s="197"/>
      <c r="C91" s="197"/>
      <c r="D91" s="197"/>
      <c r="E91" s="197"/>
      <c r="F91" s="197"/>
      <c r="G91" s="72"/>
      <c r="I91" s="129"/>
      <c r="J91" s="129"/>
      <c r="K91" s="129"/>
    </row>
    <row r="92" spans="1:11" s="58" customFormat="1" ht="21" customHeight="1">
      <c r="A92" s="198" t="s">
        <v>2</v>
      </c>
      <c r="B92" s="199"/>
      <c r="C92" s="4">
        <f>C12+C18+C51+C67+C80+C87+C90</f>
        <v>38726500</v>
      </c>
      <c r="D92" s="15">
        <f>D12+D18+D51+D67+D80+D87+D90</f>
        <v>37649000</v>
      </c>
      <c r="E92" s="41">
        <f t="shared" si="4"/>
        <v>1077500</v>
      </c>
      <c r="F92" s="5">
        <f>(C92-D92)/D92</f>
        <v>0.02861961805094425</v>
      </c>
      <c r="G92" s="72"/>
      <c r="I92" s="129"/>
      <c r="J92" s="129"/>
      <c r="K92" s="129"/>
    </row>
    <row r="93" spans="4:11" s="58" customFormat="1" ht="29.25" customHeight="1">
      <c r="D93" s="93"/>
      <c r="G93" s="65"/>
      <c r="I93" s="129"/>
      <c r="J93" s="129"/>
      <c r="K93" s="129"/>
    </row>
    <row r="94" spans="1:11" s="96" customFormat="1" ht="18" customHeight="1">
      <c r="A94" s="194" t="s">
        <v>482</v>
      </c>
      <c r="B94" s="194"/>
      <c r="C94" s="194"/>
      <c r="D94" s="194"/>
      <c r="E94" s="194"/>
      <c r="F94" s="194"/>
      <c r="G94" s="95"/>
      <c r="I94" s="130"/>
      <c r="J94" s="130"/>
      <c r="K94" s="130"/>
    </row>
    <row r="95" spans="1:11" s="96" customFormat="1" ht="12.75">
      <c r="A95" s="94" t="s">
        <v>68</v>
      </c>
      <c r="B95" s="94"/>
      <c r="C95" s="94" t="s">
        <v>483</v>
      </c>
      <c r="D95" s="94" t="s">
        <v>484</v>
      </c>
      <c r="E95" s="94" t="s">
        <v>485</v>
      </c>
      <c r="F95" s="94" t="s">
        <v>80</v>
      </c>
      <c r="G95" s="95"/>
      <c r="I95" s="130"/>
      <c r="J95" s="130"/>
      <c r="K95" s="130"/>
    </row>
    <row r="96" spans="1:11" s="98" customFormat="1" ht="12.75">
      <c r="A96" s="140">
        <v>1</v>
      </c>
      <c r="B96" s="141" t="s">
        <v>305</v>
      </c>
      <c r="C96" s="142">
        <f>C12</f>
        <v>8680000</v>
      </c>
      <c r="D96" s="159">
        <v>9500000</v>
      </c>
      <c r="E96" s="142">
        <f>C96-D96</f>
        <v>-820000</v>
      </c>
      <c r="F96" s="143">
        <f aca="true" t="shared" si="5" ref="F96:F107">(C96-D96)/D96</f>
        <v>-0.0863157894736842</v>
      </c>
      <c r="G96" s="97"/>
      <c r="I96" s="131"/>
      <c r="J96" s="131"/>
      <c r="K96" s="131"/>
    </row>
    <row r="97" spans="1:11" s="98" customFormat="1" ht="12.75">
      <c r="A97" s="144">
        <v>2</v>
      </c>
      <c r="B97" s="145" t="s">
        <v>306</v>
      </c>
      <c r="C97" s="146">
        <f>C18</f>
        <v>6753000</v>
      </c>
      <c r="D97" s="160">
        <v>5715000</v>
      </c>
      <c r="E97" s="146">
        <f aca="true" t="shared" si="6" ref="E97:E105">C97-D97</f>
        <v>1038000</v>
      </c>
      <c r="F97" s="147">
        <f t="shared" si="5"/>
        <v>0.1816272965879265</v>
      </c>
      <c r="G97" s="97"/>
      <c r="I97" s="131"/>
      <c r="J97" s="131"/>
      <c r="K97" s="131"/>
    </row>
    <row r="98" spans="1:11" s="98" customFormat="1" ht="12.75">
      <c r="A98" s="144">
        <v>3</v>
      </c>
      <c r="B98" s="145" t="s">
        <v>486</v>
      </c>
      <c r="C98" s="146">
        <f>C51</f>
        <v>8048700</v>
      </c>
      <c r="D98" s="160">
        <v>8307150</v>
      </c>
      <c r="E98" s="146">
        <f t="shared" si="6"/>
        <v>-258450</v>
      </c>
      <c r="F98" s="147">
        <f t="shared" si="5"/>
        <v>-0.03111175312832921</v>
      </c>
      <c r="G98" s="97"/>
      <c r="I98" s="131"/>
      <c r="J98" s="131"/>
      <c r="K98" s="131"/>
    </row>
    <row r="99" spans="1:11" s="98" customFormat="1" ht="12.75">
      <c r="A99" s="144">
        <v>4</v>
      </c>
      <c r="B99" s="145" t="s">
        <v>81</v>
      </c>
      <c r="C99" s="146">
        <f>C67</f>
        <v>13824000</v>
      </c>
      <c r="D99" s="160">
        <v>14297000</v>
      </c>
      <c r="E99" s="146">
        <f t="shared" si="6"/>
        <v>-473000</v>
      </c>
      <c r="F99" s="147">
        <f t="shared" si="5"/>
        <v>-0.033083863747639365</v>
      </c>
      <c r="G99" s="97"/>
      <c r="I99" s="131"/>
      <c r="J99" s="131"/>
      <c r="K99" s="131"/>
    </row>
    <row r="100" spans="1:11" s="98" customFormat="1" ht="12.75">
      <c r="A100" s="148">
        <v>5</v>
      </c>
      <c r="B100" s="149" t="s">
        <v>308</v>
      </c>
      <c r="C100" s="150">
        <f>C80</f>
        <v>590000</v>
      </c>
      <c r="D100" s="161">
        <v>584500</v>
      </c>
      <c r="E100" s="150">
        <f t="shared" si="6"/>
        <v>5500</v>
      </c>
      <c r="F100" s="151">
        <f t="shared" si="5"/>
        <v>0.009409751924721984</v>
      </c>
      <c r="G100" s="97"/>
      <c r="I100" s="131"/>
      <c r="J100" s="131"/>
      <c r="K100" s="131"/>
    </row>
    <row r="101" spans="1:11" s="98" customFormat="1" ht="12.75">
      <c r="A101" s="195" t="s">
        <v>563</v>
      </c>
      <c r="B101" s="196"/>
      <c r="C101" s="162">
        <f>SUM(C96:C100)</f>
        <v>37895700</v>
      </c>
      <c r="D101" s="162">
        <f>SUM(D96:D100)</f>
        <v>38403650</v>
      </c>
      <c r="E101" s="162">
        <f>SUM(E96:E100)</f>
        <v>-507950</v>
      </c>
      <c r="F101" s="137">
        <f t="shared" si="5"/>
        <v>-0.013226607366747693</v>
      </c>
      <c r="G101" s="97"/>
      <c r="I101" s="131"/>
      <c r="J101" s="131"/>
      <c r="K101" s="131"/>
    </row>
    <row r="102" spans="1:11" s="98" customFormat="1" ht="12.75">
      <c r="A102" s="140">
        <v>6</v>
      </c>
      <c r="B102" s="141" t="s">
        <v>487</v>
      </c>
      <c r="C102" s="142">
        <v>0</v>
      </c>
      <c r="D102" s="159">
        <v>0</v>
      </c>
      <c r="E102" s="142">
        <f t="shared" si="6"/>
        <v>0</v>
      </c>
      <c r="F102" s="152" t="s">
        <v>184</v>
      </c>
      <c r="G102" s="97"/>
      <c r="I102" s="131"/>
      <c r="J102" s="131"/>
      <c r="K102" s="131"/>
    </row>
    <row r="103" spans="1:11" s="98" customFormat="1" ht="12.75">
      <c r="A103" s="144">
        <v>7</v>
      </c>
      <c r="B103" s="145" t="s">
        <v>82</v>
      </c>
      <c r="C103" s="146">
        <f>C87</f>
        <v>829800</v>
      </c>
      <c r="D103" s="160">
        <v>0</v>
      </c>
      <c r="E103" s="146">
        <f t="shared" si="6"/>
        <v>829800</v>
      </c>
      <c r="F103" s="153" t="s">
        <v>184</v>
      </c>
      <c r="G103" s="97"/>
      <c r="I103" s="131"/>
      <c r="J103" s="131"/>
      <c r="K103" s="131"/>
    </row>
    <row r="104" spans="1:11" s="98" customFormat="1" ht="12.75">
      <c r="A104" s="144">
        <v>8</v>
      </c>
      <c r="B104" s="145" t="s">
        <v>488</v>
      </c>
      <c r="C104" s="146">
        <f>C90</f>
        <v>1000</v>
      </c>
      <c r="D104" s="160">
        <v>0</v>
      </c>
      <c r="E104" s="146">
        <f t="shared" si="6"/>
        <v>1000</v>
      </c>
      <c r="F104" s="153" t="s">
        <v>184</v>
      </c>
      <c r="G104" s="97"/>
      <c r="I104" s="131"/>
      <c r="J104" s="131"/>
      <c r="K104" s="131"/>
    </row>
    <row r="105" spans="1:11" s="98" customFormat="1" ht="12.75">
      <c r="A105" s="148">
        <v>9</v>
      </c>
      <c r="B105" s="149" t="s">
        <v>83</v>
      </c>
      <c r="C105" s="150">
        <v>0</v>
      </c>
      <c r="D105" s="161">
        <v>0</v>
      </c>
      <c r="E105" s="150">
        <f t="shared" si="6"/>
        <v>0</v>
      </c>
      <c r="F105" s="154" t="s">
        <v>184</v>
      </c>
      <c r="G105" s="97"/>
      <c r="I105" s="131"/>
      <c r="J105" s="131"/>
      <c r="K105" s="131"/>
    </row>
    <row r="106" spans="1:11" s="98" customFormat="1" ht="12.75">
      <c r="A106" s="195" t="s">
        <v>564</v>
      </c>
      <c r="B106" s="196"/>
      <c r="C106" s="163">
        <f>SUM(C102:C105)</f>
        <v>830800</v>
      </c>
      <c r="D106" s="163">
        <f>SUM(D102:D105)</f>
        <v>0</v>
      </c>
      <c r="E106" s="163">
        <f>SUM(E102:E105)</f>
        <v>830800</v>
      </c>
      <c r="F106" s="164" t="s">
        <v>184</v>
      </c>
      <c r="G106" s="97"/>
      <c r="I106" s="131"/>
      <c r="J106" s="131"/>
      <c r="K106" s="131"/>
    </row>
    <row r="107" spans="1:11" s="98" customFormat="1" ht="12.75">
      <c r="A107" s="195" t="s">
        <v>84</v>
      </c>
      <c r="B107" s="196"/>
      <c r="C107" s="138">
        <f>C101+C106</f>
        <v>38726500</v>
      </c>
      <c r="D107" s="138">
        <f>D101+D106</f>
        <v>38403650</v>
      </c>
      <c r="E107" s="138">
        <f>E101+E106</f>
        <v>322850</v>
      </c>
      <c r="F107" s="5">
        <f t="shared" si="5"/>
        <v>0.00840675300394624</v>
      </c>
      <c r="G107" s="97"/>
      <c r="I107" s="131"/>
      <c r="J107" s="131"/>
      <c r="K107" s="131"/>
    </row>
    <row r="108" spans="4:11" s="58" customFormat="1" ht="12.75">
      <c r="D108" s="93"/>
      <c r="G108" s="65"/>
      <c r="I108" s="129"/>
      <c r="J108" s="129"/>
      <c r="K108" s="129"/>
    </row>
    <row r="109" spans="1:3" ht="12.75">
      <c r="A109" s="58"/>
      <c r="B109" s="58"/>
      <c r="C109" s="58"/>
    </row>
    <row r="110" spans="1:3" ht="12.75">
      <c r="A110" s="58"/>
      <c r="B110" s="58"/>
      <c r="C110" s="58"/>
    </row>
  </sheetData>
  <sheetProtection/>
  <mergeCells count="21">
    <mergeCell ref="A80:B80"/>
    <mergeCell ref="A87:B87"/>
    <mergeCell ref="A12:B12"/>
    <mergeCell ref="A18:B18"/>
    <mergeCell ref="A51:B51"/>
    <mergeCell ref="A67:B67"/>
    <mergeCell ref="A90:B90"/>
    <mergeCell ref="A94:F94"/>
    <mergeCell ref="A107:B107"/>
    <mergeCell ref="A91:F91"/>
    <mergeCell ref="A92:B92"/>
    <mergeCell ref="A101:B101"/>
    <mergeCell ref="A106:B106"/>
    <mergeCell ref="A1:F1"/>
    <mergeCell ref="A2:F2"/>
    <mergeCell ref="A3:F3"/>
    <mergeCell ref="A4:A5"/>
    <mergeCell ref="B4:B5"/>
    <mergeCell ref="C4:C5"/>
    <mergeCell ref="D4:D5"/>
    <mergeCell ref="E4:F4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r:id="rId4"/>
  <rowBreaks count="2" manualBreakCount="2">
    <brk id="33" max="5" man="1"/>
    <brk id="62" max="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01"/>
  <sheetViews>
    <sheetView zoomScaleSheetLayoutView="75" workbookViewId="0" topLeftCell="A479">
      <selection activeCell="E474" sqref="E474"/>
    </sheetView>
  </sheetViews>
  <sheetFormatPr defaultColWidth="11.421875" defaultRowHeight="12.75"/>
  <cols>
    <col min="1" max="1" width="6.7109375" style="1" customWidth="1"/>
    <col min="2" max="2" width="8.140625" style="1" customWidth="1"/>
    <col min="3" max="3" width="24.7109375" style="1" customWidth="1"/>
    <col min="4" max="4" width="44.421875" style="1" customWidth="1"/>
    <col min="5" max="5" width="13.421875" style="1" customWidth="1"/>
    <col min="6" max="6" width="13.28125" style="1" customWidth="1"/>
    <col min="7" max="7" width="12.7109375" style="1" customWidth="1"/>
    <col min="8" max="8" width="8.28125" style="1" customWidth="1"/>
    <col min="9" max="9" width="8.00390625" style="62" customWidth="1"/>
    <col min="10" max="10" width="11.140625" style="134" customWidth="1"/>
    <col min="11" max="11" width="10.57421875" style="134" customWidth="1"/>
    <col min="12" max="12" width="10.421875" style="134" customWidth="1"/>
    <col min="13" max="17" width="8.7109375" style="100" customWidth="1"/>
    <col min="18" max="18" width="8.7109375" style="83" customWidth="1"/>
    <col min="19" max="21" width="8.7109375" style="84" customWidth="1"/>
    <col min="22" max="22" width="13.7109375" style="84" customWidth="1"/>
    <col min="23" max="23" width="11.421875" style="84" customWidth="1"/>
    <col min="24" max="16384" width="11.421875" style="1" customWidth="1"/>
  </cols>
  <sheetData>
    <row r="1" spans="1:8" ht="27" customHeight="1">
      <c r="A1" s="200" t="s">
        <v>1</v>
      </c>
      <c r="B1" s="200"/>
      <c r="C1" s="200"/>
      <c r="D1" s="200"/>
      <c r="E1" s="200"/>
      <c r="F1" s="200"/>
      <c r="G1" s="200"/>
      <c r="H1" s="200"/>
    </row>
    <row r="2" spans="1:8" ht="27" customHeight="1">
      <c r="A2" s="200" t="s">
        <v>521</v>
      </c>
      <c r="B2" s="200"/>
      <c r="C2" s="200"/>
      <c r="D2" s="200"/>
      <c r="E2" s="200"/>
      <c r="F2" s="200"/>
      <c r="G2" s="200"/>
      <c r="H2" s="200"/>
    </row>
    <row r="3" spans="1:8" ht="35.25" customHeight="1">
      <c r="A3" s="200" t="s">
        <v>149</v>
      </c>
      <c r="B3" s="200"/>
      <c r="C3" s="200"/>
      <c r="D3" s="200"/>
      <c r="E3" s="200"/>
      <c r="F3" s="200"/>
      <c r="G3" s="200"/>
      <c r="H3" s="200"/>
    </row>
    <row r="4" spans="1:8" ht="18.75" customHeight="1">
      <c r="A4" s="205" t="s">
        <v>105</v>
      </c>
      <c r="B4" s="205"/>
      <c r="C4" s="188" t="s">
        <v>0</v>
      </c>
      <c r="D4" s="188"/>
      <c r="E4" s="205">
        <v>2018</v>
      </c>
      <c r="F4" s="201">
        <v>2017</v>
      </c>
      <c r="G4" s="203" t="s">
        <v>33</v>
      </c>
      <c r="H4" s="204"/>
    </row>
    <row r="5" spans="1:8" ht="16.5" customHeight="1">
      <c r="A5" s="205"/>
      <c r="B5" s="205"/>
      <c r="C5" s="188"/>
      <c r="D5" s="188"/>
      <c r="E5" s="205"/>
      <c r="F5" s="202"/>
      <c r="G5" s="21" t="s">
        <v>148</v>
      </c>
      <c r="H5" s="20" t="s">
        <v>80</v>
      </c>
    </row>
    <row r="6" spans="1:8" ht="21" customHeight="1">
      <c r="A6" s="10"/>
      <c r="B6" s="10"/>
      <c r="C6" s="213" t="s">
        <v>74</v>
      </c>
      <c r="D6" s="214"/>
      <c r="E6" s="7"/>
      <c r="F6" s="49"/>
      <c r="G6" s="26"/>
      <c r="H6" s="22"/>
    </row>
    <row r="7" spans="1:8" ht="12" customHeight="1">
      <c r="A7" s="11" t="s">
        <v>403</v>
      </c>
      <c r="B7" s="11">
        <v>10000</v>
      </c>
      <c r="C7" s="74" t="s">
        <v>3</v>
      </c>
      <c r="D7" s="74" t="s">
        <v>106</v>
      </c>
      <c r="E7" s="2">
        <v>395000</v>
      </c>
      <c r="F7" s="13">
        <v>398600</v>
      </c>
      <c r="G7" s="27">
        <f>E7-F7</f>
        <v>-3600</v>
      </c>
      <c r="H7" s="124">
        <f>(E7-F7)/F7</f>
        <v>-0.009031610637230306</v>
      </c>
    </row>
    <row r="8" spans="1:8" ht="12.75" customHeight="1">
      <c r="A8" s="11" t="s">
        <v>403</v>
      </c>
      <c r="B8" s="11">
        <v>11000</v>
      </c>
      <c r="C8" s="74" t="s">
        <v>3</v>
      </c>
      <c r="D8" s="74" t="s">
        <v>62</v>
      </c>
      <c r="E8" s="2">
        <v>156600</v>
      </c>
      <c r="F8" s="13">
        <v>155500</v>
      </c>
      <c r="G8" s="27">
        <f aca="true" t="shared" si="0" ref="G8:G111">E8-F8</f>
        <v>1100</v>
      </c>
      <c r="H8" s="23">
        <f>(E8-F8)/F8</f>
        <v>0.00707395498392283</v>
      </c>
    </row>
    <row r="9" spans="1:8" ht="12.75" customHeight="1">
      <c r="A9" s="11" t="s">
        <v>391</v>
      </c>
      <c r="B9" s="11">
        <v>12000</v>
      </c>
      <c r="C9" s="74" t="s">
        <v>5</v>
      </c>
      <c r="D9" s="74" t="s">
        <v>171</v>
      </c>
      <c r="E9" s="2">
        <v>45900</v>
      </c>
      <c r="F9" s="13">
        <v>45000</v>
      </c>
      <c r="G9" s="27">
        <f t="shared" si="0"/>
        <v>900</v>
      </c>
      <c r="H9" s="23">
        <f aca="true" t="shared" si="1" ref="H9:H81">(E9-F9)/F9</f>
        <v>0.02</v>
      </c>
    </row>
    <row r="10" spans="1:8" ht="12.75" customHeight="1">
      <c r="A10" s="11">
        <v>2311</v>
      </c>
      <c r="B10" s="11">
        <v>12000</v>
      </c>
      <c r="C10" s="74" t="s">
        <v>370</v>
      </c>
      <c r="D10" s="74" t="s">
        <v>171</v>
      </c>
      <c r="E10" s="2">
        <v>15300</v>
      </c>
      <c r="F10" s="13">
        <v>15000</v>
      </c>
      <c r="G10" s="27">
        <f t="shared" si="0"/>
        <v>300</v>
      </c>
      <c r="H10" s="23">
        <f t="shared" si="1"/>
        <v>0.02</v>
      </c>
    </row>
    <row r="11" spans="1:8" ht="12.75" customHeight="1">
      <c r="A11" s="11" t="s">
        <v>404</v>
      </c>
      <c r="B11" s="11">
        <v>12000</v>
      </c>
      <c r="C11" s="74" t="s">
        <v>4</v>
      </c>
      <c r="D11" s="74" t="s">
        <v>171</v>
      </c>
      <c r="E11" s="2">
        <v>61100</v>
      </c>
      <c r="F11" s="13">
        <v>60000</v>
      </c>
      <c r="G11" s="27">
        <f t="shared" si="0"/>
        <v>1100</v>
      </c>
      <c r="H11" s="23">
        <f t="shared" si="1"/>
        <v>0.018333333333333333</v>
      </c>
    </row>
    <row r="12" spans="1:8" ht="12.75" customHeight="1">
      <c r="A12" s="11">
        <v>9311</v>
      </c>
      <c r="B12" s="11">
        <v>12000</v>
      </c>
      <c r="C12" s="74" t="s">
        <v>6</v>
      </c>
      <c r="D12" s="74" t="s">
        <v>171</v>
      </c>
      <c r="E12" s="2">
        <v>76400</v>
      </c>
      <c r="F12" s="13">
        <v>75000</v>
      </c>
      <c r="G12" s="27">
        <f t="shared" si="0"/>
        <v>1400</v>
      </c>
      <c r="H12" s="23">
        <f t="shared" si="1"/>
        <v>0.018666666666666668</v>
      </c>
    </row>
    <row r="13" spans="1:8" ht="12.75" customHeight="1">
      <c r="A13" s="11" t="s">
        <v>390</v>
      </c>
      <c r="B13" s="11">
        <v>12001</v>
      </c>
      <c r="C13" s="74" t="s">
        <v>349</v>
      </c>
      <c r="D13" s="74" t="s">
        <v>172</v>
      </c>
      <c r="E13" s="2">
        <v>6900</v>
      </c>
      <c r="F13" s="13">
        <v>6500</v>
      </c>
      <c r="G13" s="27">
        <f>E13-F13</f>
        <v>400</v>
      </c>
      <c r="H13" s="23">
        <f t="shared" si="1"/>
        <v>0.06153846153846154</v>
      </c>
    </row>
    <row r="14" spans="1:8" ht="12.75" customHeight="1">
      <c r="A14" s="11" t="s">
        <v>391</v>
      </c>
      <c r="B14" s="11">
        <v>12001</v>
      </c>
      <c r="C14" s="74" t="s">
        <v>5</v>
      </c>
      <c r="D14" s="74" t="s">
        <v>172</v>
      </c>
      <c r="E14" s="2">
        <v>67200</v>
      </c>
      <c r="F14" s="13">
        <v>66000</v>
      </c>
      <c r="G14" s="27">
        <f t="shared" si="0"/>
        <v>1200</v>
      </c>
      <c r="H14" s="23">
        <f t="shared" si="1"/>
        <v>0.01818181818181818</v>
      </c>
    </row>
    <row r="15" spans="1:8" ht="12.75" customHeight="1">
      <c r="A15" s="11">
        <v>2311</v>
      </c>
      <c r="B15" s="11">
        <v>12001</v>
      </c>
      <c r="C15" s="74" t="s">
        <v>370</v>
      </c>
      <c r="D15" s="74" t="s">
        <v>172</v>
      </c>
      <c r="E15" s="2">
        <v>13500</v>
      </c>
      <c r="F15" s="13">
        <v>13200</v>
      </c>
      <c r="G15" s="27">
        <f t="shared" si="0"/>
        <v>300</v>
      </c>
      <c r="H15" s="23">
        <f t="shared" si="1"/>
        <v>0.022727272727272728</v>
      </c>
    </row>
    <row r="16" spans="1:8" ht="12.75" customHeight="1">
      <c r="A16" s="11" t="s">
        <v>404</v>
      </c>
      <c r="B16" s="11">
        <v>12001</v>
      </c>
      <c r="C16" s="74" t="s">
        <v>4</v>
      </c>
      <c r="D16" s="74" t="s">
        <v>172</v>
      </c>
      <c r="E16" s="2">
        <v>26900</v>
      </c>
      <c r="F16" s="13">
        <v>26500</v>
      </c>
      <c r="G16" s="27">
        <f t="shared" si="0"/>
        <v>400</v>
      </c>
      <c r="H16" s="23">
        <f t="shared" si="1"/>
        <v>0.01509433962264151</v>
      </c>
    </row>
    <row r="17" spans="1:8" ht="12.75" customHeight="1">
      <c r="A17" s="11">
        <v>9311</v>
      </c>
      <c r="B17" s="11">
        <v>12001</v>
      </c>
      <c r="C17" s="74" t="s">
        <v>6</v>
      </c>
      <c r="D17" s="74" t="s">
        <v>172</v>
      </c>
      <c r="E17" s="2">
        <v>26900</v>
      </c>
      <c r="F17" s="13">
        <v>26500</v>
      </c>
      <c r="G17" s="27">
        <f t="shared" si="0"/>
        <v>400</v>
      </c>
      <c r="H17" s="23">
        <f t="shared" si="1"/>
        <v>0.01509433962264151</v>
      </c>
    </row>
    <row r="18" spans="1:8" ht="12.75" customHeight="1">
      <c r="A18" s="11" t="s">
        <v>390</v>
      </c>
      <c r="B18" s="11">
        <v>12003</v>
      </c>
      <c r="C18" s="74" t="s">
        <v>349</v>
      </c>
      <c r="D18" s="74" t="s">
        <v>173</v>
      </c>
      <c r="E18" s="2">
        <v>576000</v>
      </c>
      <c r="F18" s="13">
        <v>565000</v>
      </c>
      <c r="G18" s="27">
        <f t="shared" si="0"/>
        <v>11000</v>
      </c>
      <c r="H18" s="23">
        <f t="shared" si="1"/>
        <v>0.019469026548672566</v>
      </c>
    </row>
    <row r="19" spans="1:8" ht="12.75" customHeight="1">
      <c r="A19" s="11" t="s">
        <v>391</v>
      </c>
      <c r="B19" s="11">
        <v>12003</v>
      </c>
      <c r="C19" s="74" t="s">
        <v>5</v>
      </c>
      <c r="D19" s="74" t="s">
        <v>173</v>
      </c>
      <c r="E19" s="2">
        <v>30900</v>
      </c>
      <c r="F19" s="13">
        <v>40500</v>
      </c>
      <c r="G19" s="27">
        <f t="shared" si="0"/>
        <v>-9600</v>
      </c>
      <c r="H19" s="124">
        <f t="shared" si="1"/>
        <v>-0.23703703703703705</v>
      </c>
    </row>
    <row r="20" spans="1:8" ht="12.75" customHeight="1">
      <c r="A20" s="11">
        <v>2311</v>
      </c>
      <c r="B20" s="11">
        <v>12003</v>
      </c>
      <c r="C20" s="74" t="s">
        <v>370</v>
      </c>
      <c r="D20" s="74" t="s">
        <v>173</v>
      </c>
      <c r="E20" s="2">
        <v>10300</v>
      </c>
      <c r="F20" s="13">
        <v>10100</v>
      </c>
      <c r="G20" s="27">
        <f>E20-F20</f>
        <v>200</v>
      </c>
      <c r="H20" s="23">
        <f t="shared" si="1"/>
        <v>0.019801980198019802</v>
      </c>
    </row>
    <row r="21" spans="1:8" ht="12.75" customHeight="1">
      <c r="A21" s="11" t="s">
        <v>404</v>
      </c>
      <c r="B21" s="11">
        <v>12003</v>
      </c>
      <c r="C21" s="74" t="s">
        <v>4</v>
      </c>
      <c r="D21" s="74" t="s">
        <v>173</v>
      </c>
      <c r="E21" s="2">
        <v>123500</v>
      </c>
      <c r="F21" s="13">
        <v>111000</v>
      </c>
      <c r="G21" s="27">
        <f t="shared" si="0"/>
        <v>12500</v>
      </c>
      <c r="H21" s="23">
        <f t="shared" si="1"/>
        <v>0.11261261261261261</v>
      </c>
    </row>
    <row r="22" spans="1:8" ht="12.75" customHeight="1">
      <c r="A22" s="11">
        <v>9311</v>
      </c>
      <c r="B22" s="11">
        <v>12003</v>
      </c>
      <c r="C22" s="74" t="s">
        <v>6</v>
      </c>
      <c r="D22" s="74" t="s">
        <v>173</v>
      </c>
      <c r="E22" s="2">
        <v>41200</v>
      </c>
      <c r="F22" s="13">
        <v>40500</v>
      </c>
      <c r="G22" s="27">
        <f t="shared" si="0"/>
        <v>700</v>
      </c>
      <c r="H22" s="23">
        <f t="shared" si="1"/>
        <v>0.01728395061728395</v>
      </c>
    </row>
    <row r="23" spans="1:8" ht="12.75" customHeight="1">
      <c r="A23" s="11" t="s">
        <v>390</v>
      </c>
      <c r="B23" s="11">
        <v>12004</v>
      </c>
      <c r="C23" s="74" t="s">
        <v>349</v>
      </c>
      <c r="D23" s="74" t="s">
        <v>174</v>
      </c>
      <c r="E23" s="2">
        <v>8800</v>
      </c>
      <c r="F23" s="13">
        <v>9000</v>
      </c>
      <c r="G23" s="27">
        <f t="shared" si="0"/>
        <v>-200</v>
      </c>
      <c r="H23" s="124">
        <f t="shared" si="1"/>
        <v>-0.022222222222222223</v>
      </c>
    </row>
    <row r="24" spans="1:8" ht="12.75" customHeight="1">
      <c r="A24" s="11" t="s">
        <v>391</v>
      </c>
      <c r="B24" s="11">
        <v>12004</v>
      </c>
      <c r="C24" s="74" t="s">
        <v>5</v>
      </c>
      <c r="D24" s="74" t="s">
        <v>174</v>
      </c>
      <c r="E24" s="2">
        <v>26200</v>
      </c>
      <c r="F24" s="13">
        <v>25700</v>
      </c>
      <c r="G24" s="27">
        <f t="shared" si="0"/>
        <v>500</v>
      </c>
      <c r="H24" s="23">
        <f t="shared" si="1"/>
        <v>0.019455252918287938</v>
      </c>
    </row>
    <row r="25" spans="1:12" ht="12.75" customHeight="1">
      <c r="A25" s="11">
        <v>2311</v>
      </c>
      <c r="B25" s="11">
        <v>12004</v>
      </c>
      <c r="C25" s="74" t="s">
        <v>370</v>
      </c>
      <c r="D25" s="74" t="s">
        <v>174</v>
      </c>
      <c r="E25" s="2">
        <v>34900</v>
      </c>
      <c r="F25" s="13">
        <v>34200</v>
      </c>
      <c r="G25" s="27">
        <f t="shared" si="0"/>
        <v>700</v>
      </c>
      <c r="H25" s="23">
        <f t="shared" si="1"/>
        <v>0.02046783625730994</v>
      </c>
      <c r="J25" s="101"/>
      <c r="K25" s="101"/>
      <c r="L25" s="101"/>
    </row>
    <row r="26" spans="1:8" ht="12.75" customHeight="1">
      <c r="A26" s="11" t="s">
        <v>404</v>
      </c>
      <c r="B26" s="11">
        <v>12004</v>
      </c>
      <c r="C26" s="74" t="s">
        <v>4</v>
      </c>
      <c r="D26" s="74" t="s">
        <v>174</v>
      </c>
      <c r="E26" s="2">
        <v>78500</v>
      </c>
      <c r="F26" s="13">
        <v>77000</v>
      </c>
      <c r="G26" s="27">
        <f t="shared" si="0"/>
        <v>1500</v>
      </c>
      <c r="H26" s="23">
        <f t="shared" si="1"/>
        <v>0.01948051948051948</v>
      </c>
    </row>
    <row r="27" spans="1:8" ht="12.75" customHeight="1">
      <c r="A27" s="11" t="s">
        <v>387</v>
      </c>
      <c r="B27" s="11">
        <v>12004</v>
      </c>
      <c r="C27" s="74" t="s">
        <v>388</v>
      </c>
      <c r="D27" s="74" t="s">
        <v>174</v>
      </c>
      <c r="E27" s="2">
        <v>17500</v>
      </c>
      <c r="F27" s="13">
        <v>17500</v>
      </c>
      <c r="G27" s="27">
        <f t="shared" si="0"/>
        <v>0</v>
      </c>
      <c r="H27" s="23">
        <f t="shared" si="1"/>
        <v>0</v>
      </c>
    </row>
    <row r="28" spans="1:8" ht="12.75" customHeight="1">
      <c r="A28" s="11">
        <v>9311</v>
      </c>
      <c r="B28" s="11">
        <v>12004</v>
      </c>
      <c r="C28" s="74" t="s">
        <v>6</v>
      </c>
      <c r="D28" s="74" t="s">
        <v>174</v>
      </c>
      <c r="E28" s="2">
        <v>52400</v>
      </c>
      <c r="F28" s="13">
        <v>51500</v>
      </c>
      <c r="G28" s="27">
        <f t="shared" si="0"/>
        <v>900</v>
      </c>
      <c r="H28" s="23">
        <f t="shared" si="1"/>
        <v>0.017475728155339806</v>
      </c>
    </row>
    <row r="29" spans="1:13" ht="12.75" customHeight="1">
      <c r="A29" s="11" t="s">
        <v>390</v>
      </c>
      <c r="B29" s="11">
        <v>12006</v>
      </c>
      <c r="C29" s="74" t="s">
        <v>349</v>
      </c>
      <c r="D29" s="74" t="s">
        <v>175</v>
      </c>
      <c r="E29" s="2">
        <v>128600</v>
      </c>
      <c r="F29" s="13">
        <v>121000</v>
      </c>
      <c r="G29" s="27">
        <f t="shared" si="0"/>
        <v>7600</v>
      </c>
      <c r="H29" s="23">
        <f t="shared" si="1"/>
        <v>0.0628099173553719</v>
      </c>
      <c r="J29" s="101"/>
      <c r="K29" s="101"/>
      <c r="L29" s="101"/>
      <c r="M29" s="101"/>
    </row>
    <row r="30" spans="1:13" ht="12.75" customHeight="1">
      <c r="A30" s="11" t="s">
        <v>391</v>
      </c>
      <c r="B30" s="11">
        <v>12006</v>
      </c>
      <c r="C30" s="74" t="s">
        <v>5</v>
      </c>
      <c r="D30" s="74" t="s">
        <v>175</v>
      </c>
      <c r="E30" s="2">
        <v>30500</v>
      </c>
      <c r="F30" s="13">
        <v>33500</v>
      </c>
      <c r="G30" s="27">
        <f t="shared" si="0"/>
        <v>-3000</v>
      </c>
      <c r="H30" s="124">
        <f t="shared" si="1"/>
        <v>-0.08955223880597014</v>
      </c>
      <c r="J30" s="101"/>
      <c r="K30" s="101"/>
      <c r="L30" s="101"/>
      <c r="M30" s="101"/>
    </row>
    <row r="31" spans="1:8" ht="12.75" customHeight="1">
      <c r="A31" s="11">
        <v>2311</v>
      </c>
      <c r="B31" s="11">
        <v>12006</v>
      </c>
      <c r="C31" s="74" t="s">
        <v>370</v>
      </c>
      <c r="D31" s="74" t="s">
        <v>175</v>
      </c>
      <c r="E31" s="2">
        <v>12900</v>
      </c>
      <c r="F31" s="13">
        <v>12200</v>
      </c>
      <c r="G31" s="27">
        <f t="shared" si="0"/>
        <v>700</v>
      </c>
      <c r="H31" s="23">
        <f t="shared" si="1"/>
        <v>0.05737704918032787</v>
      </c>
    </row>
    <row r="32" spans="1:8" ht="12.75" customHeight="1">
      <c r="A32" s="11" t="s">
        <v>404</v>
      </c>
      <c r="B32" s="11">
        <v>12006</v>
      </c>
      <c r="C32" s="74" t="s">
        <v>4</v>
      </c>
      <c r="D32" s="74" t="s">
        <v>175</v>
      </c>
      <c r="E32" s="2">
        <v>58100</v>
      </c>
      <c r="F32" s="13">
        <v>63400</v>
      </c>
      <c r="G32" s="27">
        <f t="shared" si="0"/>
        <v>-5300</v>
      </c>
      <c r="H32" s="124">
        <f t="shared" si="1"/>
        <v>-0.083596214511041</v>
      </c>
    </row>
    <row r="33" spans="1:8" ht="12.75" customHeight="1">
      <c r="A33" s="11" t="s">
        <v>387</v>
      </c>
      <c r="B33" s="11">
        <v>12006</v>
      </c>
      <c r="C33" s="74" t="s">
        <v>388</v>
      </c>
      <c r="D33" s="74" t="s">
        <v>175</v>
      </c>
      <c r="E33" s="2">
        <v>4700</v>
      </c>
      <c r="F33" s="13">
        <v>5000</v>
      </c>
      <c r="G33" s="27">
        <f t="shared" si="0"/>
        <v>-300</v>
      </c>
      <c r="H33" s="124">
        <f t="shared" si="1"/>
        <v>-0.06</v>
      </c>
    </row>
    <row r="34" spans="1:8" ht="12.75" customHeight="1">
      <c r="A34" s="11">
        <v>9311</v>
      </c>
      <c r="B34" s="11">
        <v>12006</v>
      </c>
      <c r="C34" s="74" t="s">
        <v>6</v>
      </c>
      <c r="D34" s="74" t="s">
        <v>175</v>
      </c>
      <c r="E34" s="2">
        <v>45100</v>
      </c>
      <c r="F34" s="13">
        <v>39800</v>
      </c>
      <c r="G34" s="27">
        <f t="shared" si="0"/>
        <v>5300</v>
      </c>
      <c r="H34" s="23">
        <f t="shared" si="1"/>
        <v>0.13316582914572864</v>
      </c>
    </row>
    <row r="35" spans="1:8" ht="12.75" customHeight="1">
      <c r="A35" s="11" t="s">
        <v>390</v>
      </c>
      <c r="B35" s="11">
        <v>12100</v>
      </c>
      <c r="C35" s="74" t="s">
        <v>349</v>
      </c>
      <c r="D35" s="74" t="s">
        <v>176</v>
      </c>
      <c r="E35" s="2">
        <v>367800</v>
      </c>
      <c r="F35" s="13">
        <v>361000</v>
      </c>
      <c r="G35" s="27">
        <f t="shared" si="0"/>
        <v>6800</v>
      </c>
      <c r="H35" s="23">
        <f t="shared" si="1"/>
        <v>0.018836565096952907</v>
      </c>
    </row>
    <row r="36" spans="1:8" ht="12.75" customHeight="1">
      <c r="A36" s="11" t="s">
        <v>391</v>
      </c>
      <c r="B36" s="11">
        <v>12100</v>
      </c>
      <c r="C36" s="74" t="s">
        <v>5</v>
      </c>
      <c r="D36" s="74" t="s">
        <v>176</v>
      </c>
      <c r="E36" s="2">
        <v>113400</v>
      </c>
      <c r="F36" s="13">
        <v>117500</v>
      </c>
      <c r="G36" s="27">
        <f t="shared" si="0"/>
        <v>-4100</v>
      </c>
      <c r="H36" s="124">
        <f t="shared" si="1"/>
        <v>-0.03489361702127659</v>
      </c>
    </row>
    <row r="37" spans="1:8" ht="12.75" customHeight="1">
      <c r="A37" s="11">
        <v>2311</v>
      </c>
      <c r="B37" s="11">
        <v>12100</v>
      </c>
      <c r="C37" s="74" t="s">
        <v>370</v>
      </c>
      <c r="D37" s="74" t="s">
        <v>176</v>
      </c>
      <c r="E37" s="2">
        <v>50100</v>
      </c>
      <c r="F37" s="13">
        <v>49100</v>
      </c>
      <c r="G37" s="27">
        <f t="shared" si="0"/>
        <v>1000</v>
      </c>
      <c r="H37" s="23">
        <f t="shared" si="1"/>
        <v>0.020366598778004074</v>
      </c>
    </row>
    <row r="38" spans="1:13" ht="12.75" customHeight="1">
      <c r="A38" s="11" t="s">
        <v>404</v>
      </c>
      <c r="B38" s="11">
        <v>12100</v>
      </c>
      <c r="C38" s="74" t="s">
        <v>4</v>
      </c>
      <c r="D38" s="74" t="s">
        <v>176</v>
      </c>
      <c r="E38" s="2">
        <v>198100</v>
      </c>
      <c r="F38" s="13">
        <v>188000</v>
      </c>
      <c r="G38" s="27">
        <f t="shared" si="0"/>
        <v>10100</v>
      </c>
      <c r="H38" s="23">
        <f t="shared" si="1"/>
        <v>0.05372340425531915</v>
      </c>
      <c r="M38" s="101"/>
    </row>
    <row r="39" spans="1:13" ht="12.75" customHeight="1">
      <c r="A39" s="11" t="s">
        <v>387</v>
      </c>
      <c r="B39" s="11">
        <v>12100</v>
      </c>
      <c r="C39" s="74" t="s">
        <v>388</v>
      </c>
      <c r="D39" s="74" t="s">
        <v>176</v>
      </c>
      <c r="E39" s="2">
        <v>11600</v>
      </c>
      <c r="F39" s="13">
        <v>11500</v>
      </c>
      <c r="G39" s="27">
        <f t="shared" si="0"/>
        <v>100</v>
      </c>
      <c r="H39" s="23">
        <f t="shared" si="1"/>
        <v>0.008695652173913044</v>
      </c>
      <c r="M39" s="101"/>
    </row>
    <row r="40" spans="1:8" ht="12.75" customHeight="1">
      <c r="A40" s="11">
        <v>9311</v>
      </c>
      <c r="B40" s="11">
        <v>12100</v>
      </c>
      <c r="C40" s="74" t="s">
        <v>6</v>
      </c>
      <c r="D40" s="74" t="s">
        <v>176</v>
      </c>
      <c r="E40" s="2">
        <v>141800</v>
      </c>
      <c r="F40" s="13">
        <v>139000</v>
      </c>
      <c r="G40" s="27">
        <f t="shared" si="0"/>
        <v>2800</v>
      </c>
      <c r="H40" s="23">
        <f t="shared" si="1"/>
        <v>0.02014388489208633</v>
      </c>
    </row>
    <row r="41" spans="1:8" ht="12.75" customHeight="1">
      <c r="A41" s="11" t="s">
        <v>390</v>
      </c>
      <c r="B41" s="11">
        <v>12101</v>
      </c>
      <c r="C41" s="74" t="s">
        <v>349</v>
      </c>
      <c r="D41" s="74" t="s">
        <v>177</v>
      </c>
      <c r="E41" s="2">
        <v>829000</v>
      </c>
      <c r="F41" s="13">
        <v>745700</v>
      </c>
      <c r="G41" s="27">
        <f t="shared" si="0"/>
        <v>83300</v>
      </c>
      <c r="H41" s="23">
        <f t="shared" si="1"/>
        <v>0.11170712082606947</v>
      </c>
    </row>
    <row r="42" spans="1:8" ht="12.75" customHeight="1">
      <c r="A42" s="11" t="s">
        <v>391</v>
      </c>
      <c r="B42" s="11">
        <v>12101</v>
      </c>
      <c r="C42" s="74" t="s">
        <v>5</v>
      </c>
      <c r="D42" s="74" t="s">
        <v>177</v>
      </c>
      <c r="E42" s="2">
        <v>204300</v>
      </c>
      <c r="F42" s="13">
        <v>214000</v>
      </c>
      <c r="G42" s="27">
        <f t="shared" si="0"/>
        <v>-9700</v>
      </c>
      <c r="H42" s="124">
        <f t="shared" si="1"/>
        <v>-0.04532710280373832</v>
      </c>
    </row>
    <row r="43" spans="1:8" ht="12.75" customHeight="1">
      <c r="A43" s="11">
        <v>2311</v>
      </c>
      <c r="B43" s="11">
        <v>12101</v>
      </c>
      <c r="C43" s="74" t="s">
        <v>370</v>
      </c>
      <c r="D43" s="74" t="s">
        <v>177</v>
      </c>
      <c r="E43" s="2">
        <v>77600</v>
      </c>
      <c r="F43" s="13">
        <v>76100</v>
      </c>
      <c r="G43" s="27">
        <f t="shared" si="0"/>
        <v>1500</v>
      </c>
      <c r="H43" s="23">
        <f t="shared" si="1"/>
        <v>0.01971090670170828</v>
      </c>
    </row>
    <row r="44" spans="1:8" ht="12.75" customHeight="1">
      <c r="A44" s="11" t="s">
        <v>404</v>
      </c>
      <c r="B44" s="11">
        <v>12101</v>
      </c>
      <c r="C44" s="74" t="s">
        <v>4</v>
      </c>
      <c r="D44" s="74" t="s">
        <v>177</v>
      </c>
      <c r="E44" s="2">
        <v>347200</v>
      </c>
      <c r="F44" s="13">
        <v>330500</v>
      </c>
      <c r="G44" s="27">
        <f t="shared" si="0"/>
        <v>16700</v>
      </c>
      <c r="H44" s="23">
        <f t="shared" si="1"/>
        <v>0.05052950075642965</v>
      </c>
    </row>
    <row r="45" spans="1:8" ht="12.75" customHeight="1">
      <c r="A45" s="11" t="s">
        <v>387</v>
      </c>
      <c r="B45" s="11">
        <v>12101</v>
      </c>
      <c r="C45" s="74" t="s">
        <v>388</v>
      </c>
      <c r="D45" s="74" t="s">
        <v>177</v>
      </c>
      <c r="E45" s="2">
        <v>18300</v>
      </c>
      <c r="F45" s="13">
        <v>18000</v>
      </c>
      <c r="G45" s="27">
        <f t="shared" si="0"/>
        <v>300</v>
      </c>
      <c r="H45" s="23">
        <f t="shared" si="1"/>
        <v>0.016666666666666666</v>
      </c>
    </row>
    <row r="46" spans="1:8" ht="12.75" customHeight="1">
      <c r="A46" s="11">
        <v>9311</v>
      </c>
      <c r="B46" s="11">
        <v>12101</v>
      </c>
      <c r="C46" s="74" t="s">
        <v>6</v>
      </c>
      <c r="D46" s="74" t="s">
        <v>177</v>
      </c>
      <c r="E46" s="2">
        <v>253500</v>
      </c>
      <c r="F46" s="13">
        <v>248500</v>
      </c>
      <c r="G46" s="27">
        <f aca="true" t="shared" si="2" ref="G46:G52">E46-F46</f>
        <v>5000</v>
      </c>
      <c r="H46" s="23">
        <f t="shared" si="1"/>
        <v>0.02012072434607646</v>
      </c>
    </row>
    <row r="47" spans="1:8" ht="12.75" customHeight="1">
      <c r="A47" s="11" t="s">
        <v>390</v>
      </c>
      <c r="B47" s="11">
        <v>12103</v>
      </c>
      <c r="C47" s="74" t="s">
        <v>349</v>
      </c>
      <c r="D47" s="74" t="s">
        <v>178</v>
      </c>
      <c r="E47" s="2">
        <v>83000</v>
      </c>
      <c r="F47" s="13">
        <v>81500</v>
      </c>
      <c r="G47" s="27">
        <f t="shared" si="2"/>
        <v>1500</v>
      </c>
      <c r="H47" s="23">
        <f t="shared" si="1"/>
        <v>0.018404907975460124</v>
      </c>
    </row>
    <row r="48" spans="1:8" ht="12.75" customHeight="1">
      <c r="A48" s="11" t="s">
        <v>391</v>
      </c>
      <c r="B48" s="11">
        <v>12103</v>
      </c>
      <c r="C48" s="74" t="s">
        <v>5</v>
      </c>
      <c r="D48" s="74" t="s">
        <v>178</v>
      </c>
      <c r="E48" s="2">
        <v>23100</v>
      </c>
      <c r="F48" s="13">
        <v>23600</v>
      </c>
      <c r="G48" s="27">
        <f t="shared" si="2"/>
        <v>-500</v>
      </c>
      <c r="H48" s="124">
        <f t="shared" si="1"/>
        <v>-0.0211864406779661</v>
      </c>
    </row>
    <row r="49" spans="1:8" ht="12.75" customHeight="1">
      <c r="A49" s="11">
        <v>2311</v>
      </c>
      <c r="B49" s="11">
        <v>12103</v>
      </c>
      <c r="C49" s="74" t="s">
        <v>370</v>
      </c>
      <c r="D49" s="74" t="s">
        <v>178</v>
      </c>
      <c r="E49" s="2">
        <v>10100</v>
      </c>
      <c r="F49" s="13">
        <v>9900</v>
      </c>
      <c r="G49" s="27">
        <f t="shared" si="2"/>
        <v>200</v>
      </c>
      <c r="H49" s="23">
        <f t="shared" si="1"/>
        <v>0.020202020202020204</v>
      </c>
    </row>
    <row r="50" spans="1:12" ht="12.75" customHeight="1">
      <c r="A50" s="11" t="s">
        <v>404</v>
      </c>
      <c r="B50" s="11">
        <v>12103</v>
      </c>
      <c r="C50" s="74" t="s">
        <v>4</v>
      </c>
      <c r="D50" s="74" t="s">
        <v>178</v>
      </c>
      <c r="E50" s="2">
        <v>40100</v>
      </c>
      <c r="F50" s="13">
        <v>37900</v>
      </c>
      <c r="G50" s="27">
        <f t="shared" si="2"/>
        <v>2200</v>
      </c>
      <c r="H50" s="23">
        <f t="shared" si="1"/>
        <v>0.05804749340369393</v>
      </c>
      <c r="J50" s="215" t="s">
        <v>525</v>
      </c>
      <c r="K50" s="215"/>
      <c r="L50" s="215"/>
    </row>
    <row r="51" spans="1:17" ht="12.75" customHeight="1">
      <c r="A51" s="11" t="s">
        <v>387</v>
      </c>
      <c r="B51" s="11">
        <v>12103</v>
      </c>
      <c r="C51" s="74" t="s">
        <v>388</v>
      </c>
      <c r="D51" s="74" t="s">
        <v>178</v>
      </c>
      <c r="E51" s="2">
        <v>2400</v>
      </c>
      <c r="F51" s="13">
        <v>2500</v>
      </c>
      <c r="G51" s="27">
        <f t="shared" si="2"/>
        <v>-100</v>
      </c>
      <c r="H51" s="124">
        <f t="shared" si="1"/>
        <v>-0.04</v>
      </c>
      <c r="J51" s="135">
        <v>2018</v>
      </c>
      <c r="K51" s="135">
        <v>2017</v>
      </c>
      <c r="L51" s="135" t="s">
        <v>485</v>
      </c>
      <c r="O51" s="61"/>
      <c r="P51" s="61"/>
      <c r="Q51" s="61"/>
    </row>
    <row r="52" spans="1:13" ht="12.75" customHeight="1">
      <c r="A52" s="11">
        <v>9311</v>
      </c>
      <c r="B52" s="11">
        <v>12103</v>
      </c>
      <c r="C52" s="74" t="s">
        <v>6</v>
      </c>
      <c r="D52" s="74" t="s">
        <v>178</v>
      </c>
      <c r="E52" s="2">
        <v>27200</v>
      </c>
      <c r="F52" s="13">
        <v>26500</v>
      </c>
      <c r="G52" s="27">
        <f t="shared" si="2"/>
        <v>700</v>
      </c>
      <c r="H52" s="23">
        <f t="shared" si="1"/>
        <v>0.026415094339622643</v>
      </c>
      <c r="J52" s="76">
        <f>SUM(E9:E52)</f>
        <v>4418800</v>
      </c>
      <c r="K52" s="76">
        <f>SUM(F9:F52)</f>
        <v>4271400</v>
      </c>
      <c r="L52" s="76">
        <f>SUM(G9:G52)</f>
        <v>147400</v>
      </c>
      <c r="M52" s="102">
        <f>(J52-K52)/K52</f>
        <v>0.03450859203071593</v>
      </c>
    </row>
    <row r="53" spans="1:8" ht="12.75" customHeight="1">
      <c r="A53" s="11" t="s">
        <v>391</v>
      </c>
      <c r="B53" s="11">
        <v>13000</v>
      </c>
      <c r="C53" s="74" t="s">
        <v>5</v>
      </c>
      <c r="D53" s="80" t="s">
        <v>108</v>
      </c>
      <c r="E53" s="2">
        <v>196200</v>
      </c>
      <c r="F53" s="13">
        <v>172500</v>
      </c>
      <c r="G53" s="27">
        <f t="shared" si="0"/>
        <v>23700</v>
      </c>
      <c r="H53" s="23">
        <f t="shared" si="1"/>
        <v>0.1373913043478261</v>
      </c>
    </row>
    <row r="54" spans="1:8" ht="12.75" customHeight="1">
      <c r="A54" s="11">
        <v>1621</v>
      </c>
      <c r="B54" s="11">
        <v>13000</v>
      </c>
      <c r="C54" s="74" t="s">
        <v>360</v>
      </c>
      <c r="D54" s="80" t="s">
        <v>108</v>
      </c>
      <c r="E54" s="2">
        <v>43500</v>
      </c>
      <c r="F54" s="13">
        <v>65000</v>
      </c>
      <c r="G54" s="27">
        <f t="shared" si="0"/>
        <v>-21500</v>
      </c>
      <c r="H54" s="124">
        <f t="shared" si="1"/>
        <v>-0.33076923076923076</v>
      </c>
    </row>
    <row r="55" spans="1:8" ht="12.75" customHeight="1">
      <c r="A55" s="11">
        <v>1711</v>
      </c>
      <c r="B55" s="11">
        <v>13000</v>
      </c>
      <c r="C55" s="74" t="s">
        <v>8</v>
      </c>
      <c r="D55" s="80" t="s">
        <v>108</v>
      </c>
      <c r="E55" s="2">
        <v>0</v>
      </c>
      <c r="F55" s="13">
        <v>19300</v>
      </c>
      <c r="G55" s="27">
        <f t="shared" si="0"/>
        <v>-19300</v>
      </c>
      <c r="H55" s="124">
        <f t="shared" si="1"/>
        <v>-1</v>
      </c>
    </row>
    <row r="56" spans="1:8" ht="12.75" customHeight="1">
      <c r="A56" s="11">
        <v>2311</v>
      </c>
      <c r="B56" s="11">
        <v>13000</v>
      </c>
      <c r="C56" s="74" t="s">
        <v>370</v>
      </c>
      <c r="D56" s="80" t="s">
        <v>108</v>
      </c>
      <c r="E56" s="2">
        <v>518500</v>
      </c>
      <c r="F56" s="13">
        <v>523100</v>
      </c>
      <c r="G56" s="27">
        <f t="shared" si="0"/>
        <v>-4600</v>
      </c>
      <c r="H56" s="124">
        <f t="shared" si="1"/>
        <v>-0.0087937296883961</v>
      </c>
    </row>
    <row r="57" spans="1:8" ht="12.75" customHeight="1">
      <c r="A57" s="11">
        <v>3231</v>
      </c>
      <c r="B57" s="11">
        <v>13000</v>
      </c>
      <c r="C57" s="74" t="s">
        <v>376</v>
      </c>
      <c r="D57" s="80" t="s">
        <v>108</v>
      </c>
      <c r="E57" s="2">
        <v>164400</v>
      </c>
      <c r="F57" s="13">
        <v>159500</v>
      </c>
      <c r="G57" s="27">
        <f t="shared" si="0"/>
        <v>4900</v>
      </c>
      <c r="H57" s="23">
        <f t="shared" si="1"/>
        <v>0.030721003134796237</v>
      </c>
    </row>
    <row r="58" spans="1:8" ht="12.75" customHeight="1">
      <c r="A58" s="11">
        <v>3261</v>
      </c>
      <c r="B58" s="11">
        <v>13000</v>
      </c>
      <c r="C58" s="74" t="s">
        <v>118</v>
      </c>
      <c r="D58" s="80" t="s">
        <v>108</v>
      </c>
      <c r="E58" s="2">
        <v>844900</v>
      </c>
      <c r="F58" s="13">
        <v>824000</v>
      </c>
      <c r="G58" s="27">
        <f t="shared" si="0"/>
        <v>20900</v>
      </c>
      <c r="H58" s="23">
        <f t="shared" si="1"/>
        <v>0.025364077669902913</v>
      </c>
    </row>
    <row r="59" spans="1:8" ht="12.75" customHeight="1">
      <c r="A59" s="11" t="s">
        <v>381</v>
      </c>
      <c r="B59" s="11">
        <v>13000</v>
      </c>
      <c r="C59" s="74" t="s">
        <v>379</v>
      </c>
      <c r="D59" s="80" t="s">
        <v>108</v>
      </c>
      <c r="E59" s="2">
        <v>77800</v>
      </c>
      <c r="F59" s="13">
        <v>79200</v>
      </c>
      <c r="G59" s="27">
        <f t="shared" si="0"/>
        <v>-1400</v>
      </c>
      <c r="H59" s="124">
        <f t="shared" si="1"/>
        <v>-0.017676767676767676</v>
      </c>
    </row>
    <row r="60" spans="1:8" ht="12.75" customHeight="1">
      <c r="A60" s="11" t="s">
        <v>382</v>
      </c>
      <c r="B60" s="11">
        <v>13000</v>
      </c>
      <c r="C60" s="74" t="s">
        <v>380</v>
      </c>
      <c r="D60" s="80" t="s">
        <v>108</v>
      </c>
      <c r="E60" s="2">
        <v>102300</v>
      </c>
      <c r="F60" s="13">
        <v>100300</v>
      </c>
      <c r="G60" s="27">
        <f>E60-F60</f>
        <v>2000</v>
      </c>
      <c r="H60" s="23">
        <f t="shared" si="1"/>
        <v>0.019940179461615155</v>
      </c>
    </row>
    <row r="61" spans="1:8" ht="12.75" customHeight="1">
      <c r="A61" s="11" t="s">
        <v>405</v>
      </c>
      <c r="B61" s="11">
        <v>13000</v>
      </c>
      <c r="C61" s="74" t="s">
        <v>10</v>
      </c>
      <c r="D61" s="80" t="s">
        <v>108</v>
      </c>
      <c r="E61" s="2">
        <v>61400</v>
      </c>
      <c r="F61" s="13">
        <v>59200</v>
      </c>
      <c r="G61" s="27">
        <f t="shared" si="0"/>
        <v>2200</v>
      </c>
      <c r="H61" s="23">
        <f t="shared" si="1"/>
        <v>0.037162162162162164</v>
      </c>
    </row>
    <row r="62" spans="1:8" ht="12.75" customHeight="1">
      <c r="A62" s="11">
        <v>3371</v>
      </c>
      <c r="B62" s="11">
        <v>13000</v>
      </c>
      <c r="C62" s="74" t="s">
        <v>497</v>
      </c>
      <c r="D62" s="80" t="s">
        <v>108</v>
      </c>
      <c r="E62" s="2">
        <v>18900</v>
      </c>
      <c r="F62" s="13">
        <v>18600</v>
      </c>
      <c r="G62" s="27">
        <f>E62-F62</f>
        <v>300</v>
      </c>
      <c r="H62" s="23">
        <f t="shared" si="1"/>
        <v>0.016129032258064516</v>
      </c>
    </row>
    <row r="63" spans="1:8" ht="12.75" customHeight="1">
      <c r="A63" s="11" t="s">
        <v>406</v>
      </c>
      <c r="B63" s="11">
        <v>13000</v>
      </c>
      <c r="C63" s="74" t="s">
        <v>107</v>
      </c>
      <c r="D63" s="80" t="s">
        <v>108</v>
      </c>
      <c r="E63" s="2">
        <v>59800</v>
      </c>
      <c r="F63" s="13">
        <v>57900</v>
      </c>
      <c r="G63" s="27">
        <f t="shared" si="0"/>
        <v>1900</v>
      </c>
      <c r="H63" s="23">
        <f t="shared" si="1"/>
        <v>0.03281519861830743</v>
      </c>
    </row>
    <row r="64" spans="1:8" ht="12.75" customHeight="1">
      <c r="A64" s="11">
        <v>3421</v>
      </c>
      <c r="B64" s="11">
        <v>13000</v>
      </c>
      <c r="C64" s="74" t="s">
        <v>383</v>
      </c>
      <c r="D64" s="80" t="s">
        <v>108</v>
      </c>
      <c r="E64" s="2">
        <v>99600</v>
      </c>
      <c r="F64" s="13">
        <v>97300</v>
      </c>
      <c r="G64" s="27">
        <f t="shared" si="0"/>
        <v>2300</v>
      </c>
      <c r="H64" s="23">
        <f t="shared" si="1"/>
        <v>0.023638232271325797</v>
      </c>
    </row>
    <row r="65" spans="1:8" ht="12.75" customHeight="1">
      <c r="A65" s="11" t="s">
        <v>407</v>
      </c>
      <c r="B65" s="11">
        <v>13000</v>
      </c>
      <c r="C65" s="74" t="s">
        <v>122</v>
      </c>
      <c r="D65" s="80" t="s">
        <v>108</v>
      </c>
      <c r="E65" s="2">
        <v>44200</v>
      </c>
      <c r="F65" s="13">
        <v>43400</v>
      </c>
      <c r="G65" s="27">
        <f t="shared" si="0"/>
        <v>800</v>
      </c>
      <c r="H65" s="23">
        <f t="shared" si="1"/>
        <v>0.018433179723502304</v>
      </c>
    </row>
    <row r="66" spans="1:8" ht="12.75" customHeight="1">
      <c r="A66" s="11" t="s">
        <v>408</v>
      </c>
      <c r="B66" s="11">
        <v>13000</v>
      </c>
      <c r="C66" s="74" t="s">
        <v>9</v>
      </c>
      <c r="D66" s="80" t="s">
        <v>108</v>
      </c>
      <c r="E66" s="2">
        <v>28100</v>
      </c>
      <c r="F66" s="13">
        <v>30500</v>
      </c>
      <c r="G66" s="27">
        <f t="shared" si="0"/>
        <v>-2400</v>
      </c>
      <c r="H66" s="124">
        <f t="shared" si="1"/>
        <v>-0.07868852459016394</v>
      </c>
    </row>
    <row r="67" spans="1:8" ht="12.75" customHeight="1">
      <c r="A67" s="11" t="s">
        <v>404</v>
      </c>
      <c r="B67" s="11">
        <v>13000</v>
      </c>
      <c r="C67" s="74" t="s">
        <v>4</v>
      </c>
      <c r="D67" s="80" t="s">
        <v>108</v>
      </c>
      <c r="E67" s="2">
        <v>292900</v>
      </c>
      <c r="F67" s="13">
        <v>303000</v>
      </c>
      <c r="G67" s="27">
        <f t="shared" si="0"/>
        <v>-10100</v>
      </c>
      <c r="H67" s="124">
        <f t="shared" si="1"/>
        <v>-0.03333333333333333</v>
      </c>
    </row>
    <row r="68" spans="1:8" ht="12.75" customHeight="1">
      <c r="A68" s="11">
        <v>9311</v>
      </c>
      <c r="B68" s="11">
        <v>13000</v>
      </c>
      <c r="C68" s="74" t="s">
        <v>6</v>
      </c>
      <c r="D68" s="80" t="s">
        <v>108</v>
      </c>
      <c r="E68" s="2">
        <v>22400</v>
      </c>
      <c r="F68" s="13">
        <v>21900</v>
      </c>
      <c r="G68" s="27">
        <f t="shared" si="0"/>
        <v>500</v>
      </c>
      <c r="H68" s="23">
        <f t="shared" si="1"/>
        <v>0.0228310502283105</v>
      </c>
    </row>
    <row r="69" spans="1:8" ht="12.75" customHeight="1">
      <c r="A69" s="11" t="s">
        <v>391</v>
      </c>
      <c r="B69" s="11">
        <v>13001</v>
      </c>
      <c r="C69" s="74" t="s">
        <v>5</v>
      </c>
      <c r="D69" s="74" t="s">
        <v>111</v>
      </c>
      <c r="E69" s="2">
        <v>1500</v>
      </c>
      <c r="F69" s="13">
        <v>1000</v>
      </c>
      <c r="G69" s="27">
        <f t="shared" si="0"/>
        <v>500</v>
      </c>
      <c r="H69" s="23">
        <f t="shared" si="1"/>
        <v>0.5</v>
      </c>
    </row>
    <row r="70" spans="1:8" ht="12.75" customHeight="1">
      <c r="A70" s="11" t="s">
        <v>361</v>
      </c>
      <c r="B70" s="11">
        <v>13001</v>
      </c>
      <c r="C70" s="74" t="s">
        <v>360</v>
      </c>
      <c r="D70" s="74" t="s">
        <v>111</v>
      </c>
      <c r="E70" s="2">
        <v>2000</v>
      </c>
      <c r="F70" s="13">
        <v>3000</v>
      </c>
      <c r="G70" s="27">
        <f t="shared" si="0"/>
        <v>-1000</v>
      </c>
      <c r="H70" s="124">
        <f t="shared" si="1"/>
        <v>-0.3333333333333333</v>
      </c>
    </row>
    <row r="71" spans="1:8" ht="12.75" customHeight="1">
      <c r="A71" s="11">
        <v>1721</v>
      </c>
      <c r="B71" s="11">
        <v>13001</v>
      </c>
      <c r="C71" s="74" t="s">
        <v>120</v>
      </c>
      <c r="D71" s="74" t="s">
        <v>111</v>
      </c>
      <c r="E71" s="2">
        <v>3000</v>
      </c>
      <c r="F71" s="13">
        <v>0</v>
      </c>
      <c r="G71" s="27">
        <f>E71-F71</f>
        <v>3000</v>
      </c>
      <c r="H71" s="132" t="s">
        <v>184</v>
      </c>
    </row>
    <row r="72" spans="1:8" ht="12.75" customHeight="1">
      <c r="A72" s="11">
        <v>2311</v>
      </c>
      <c r="B72" s="11">
        <v>13001</v>
      </c>
      <c r="C72" s="74" t="s">
        <v>370</v>
      </c>
      <c r="D72" s="74" t="s">
        <v>111</v>
      </c>
      <c r="E72" s="2">
        <v>1000</v>
      </c>
      <c r="F72" s="13">
        <v>1000</v>
      </c>
      <c r="G72" s="27">
        <f t="shared" si="0"/>
        <v>0</v>
      </c>
      <c r="H72" s="23">
        <f t="shared" si="1"/>
        <v>0</v>
      </c>
    </row>
    <row r="73" spans="1:8" ht="12.75" customHeight="1">
      <c r="A73" s="11">
        <v>3261</v>
      </c>
      <c r="B73" s="11">
        <v>13001</v>
      </c>
      <c r="C73" s="74" t="s">
        <v>118</v>
      </c>
      <c r="D73" s="74" t="s">
        <v>111</v>
      </c>
      <c r="E73" s="2">
        <v>1000</v>
      </c>
      <c r="F73" s="13">
        <v>1000</v>
      </c>
      <c r="G73" s="27">
        <f t="shared" si="0"/>
        <v>0</v>
      </c>
      <c r="H73" s="23">
        <f t="shared" si="1"/>
        <v>0</v>
      </c>
    </row>
    <row r="74" spans="1:8" ht="12.75" customHeight="1">
      <c r="A74" s="11" t="s">
        <v>407</v>
      </c>
      <c r="B74" s="11">
        <v>13001</v>
      </c>
      <c r="C74" s="74" t="s">
        <v>122</v>
      </c>
      <c r="D74" s="74" t="s">
        <v>111</v>
      </c>
      <c r="E74" s="2">
        <v>2000</v>
      </c>
      <c r="F74" s="13">
        <v>1000</v>
      </c>
      <c r="G74" s="27">
        <f t="shared" si="0"/>
        <v>1000</v>
      </c>
      <c r="H74" s="23">
        <f t="shared" si="1"/>
        <v>1</v>
      </c>
    </row>
    <row r="75" spans="1:8" ht="12.75" customHeight="1">
      <c r="A75" s="11" t="s">
        <v>404</v>
      </c>
      <c r="B75" s="11">
        <v>13001</v>
      </c>
      <c r="C75" s="74" t="s">
        <v>4</v>
      </c>
      <c r="D75" s="74" t="s">
        <v>111</v>
      </c>
      <c r="E75" s="2">
        <v>4000</v>
      </c>
      <c r="F75" s="13">
        <v>5000</v>
      </c>
      <c r="G75" s="27">
        <f t="shared" si="0"/>
        <v>-1000</v>
      </c>
      <c r="H75" s="124">
        <f t="shared" si="1"/>
        <v>-0.2</v>
      </c>
    </row>
    <row r="76" spans="1:8" ht="12.75" customHeight="1">
      <c r="A76" s="11" t="s">
        <v>391</v>
      </c>
      <c r="B76" s="11">
        <v>13100</v>
      </c>
      <c r="C76" s="74" t="s">
        <v>5</v>
      </c>
      <c r="D76" s="80" t="s">
        <v>109</v>
      </c>
      <c r="E76" s="2">
        <v>0</v>
      </c>
      <c r="F76" s="13">
        <v>13800</v>
      </c>
      <c r="G76" s="27">
        <f t="shared" si="0"/>
        <v>-13800</v>
      </c>
      <c r="H76" s="124">
        <f t="shared" si="1"/>
        <v>-1</v>
      </c>
    </row>
    <row r="77" spans="1:8" ht="12.75" customHeight="1">
      <c r="A77" s="11">
        <v>1721</v>
      </c>
      <c r="B77" s="11">
        <v>13100</v>
      </c>
      <c r="C77" s="74" t="s">
        <v>120</v>
      </c>
      <c r="D77" s="80" t="s">
        <v>109</v>
      </c>
      <c r="E77" s="2">
        <v>25000</v>
      </c>
      <c r="F77" s="13">
        <v>23600</v>
      </c>
      <c r="G77" s="27">
        <f t="shared" si="0"/>
        <v>1400</v>
      </c>
      <c r="H77" s="23">
        <f t="shared" si="1"/>
        <v>0.059322033898305086</v>
      </c>
    </row>
    <row r="78" spans="1:8" ht="12.75" customHeight="1">
      <c r="A78" s="11">
        <v>1731</v>
      </c>
      <c r="B78" s="11">
        <v>13100</v>
      </c>
      <c r="C78" s="74" t="s">
        <v>499</v>
      </c>
      <c r="D78" s="80" t="s">
        <v>109</v>
      </c>
      <c r="E78" s="2">
        <v>24900</v>
      </c>
      <c r="F78" s="13">
        <v>23900</v>
      </c>
      <c r="G78" s="27">
        <f t="shared" si="0"/>
        <v>1000</v>
      </c>
      <c r="H78" s="23">
        <f t="shared" si="1"/>
        <v>0.04184100418410042</v>
      </c>
    </row>
    <row r="79" spans="1:8" ht="12.75" customHeight="1">
      <c r="A79" s="11">
        <v>2311</v>
      </c>
      <c r="B79" s="11">
        <v>13100</v>
      </c>
      <c r="C79" s="74" t="s">
        <v>370</v>
      </c>
      <c r="D79" s="80" t="s">
        <v>109</v>
      </c>
      <c r="E79" s="2">
        <v>238500</v>
      </c>
      <c r="F79" s="13">
        <v>218500</v>
      </c>
      <c r="G79" s="27">
        <f t="shared" si="0"/>
        <v>20000</v>
      </c>
      <c r="H79" s="23">
        <f t="shared" si="1"/>
        <v>0.09153318077803203</v>
      </c>
    </row>
    <row r="80" spans="1:8" ht="12.75" customHeight="1">
      <c r="A80" s="11">
        <v>2315</v>
      </c>
      <c r="B80" s="11">
        <v>13100</v>
      </c>
      <c r="C80" s="74" t="s">
        <v>167</v>
      </c>
      <c r="D80" s="80" t="s">
        <v>109</v>
      </c>
      <c r="E80" s="2">
        <v>26100</v>
      </c>
      <c r="F80" s="13">
        <v>25700</v>
      </c>
      <c r="G80" s="27">
        <f>E80-F80</f>
        <v>400</v>
      </c>
      <c r="H80" s="23">
        <f t="shared" si="1"/>
        <v>0.01556420233463035</v>
      </c>
    </row>
    <row r="81" spans="1:8" ht="12.75" customHeight="1">
      <c r="A81" s="11">
        <v>2411</v>
      </c>
      <c r="B81" s="11">
        <v>13100</v>
      </c>
      <c r="C81" s="74" t="s">
        <v>371</v>
      </c>
      <c r="D81" s="80" t="s">
        <v>109</v>
      </c>
      <c r="E81" s="2">
        <v>30800</v>
      </c>
      <c r="F81" s="13">
        <v>30200</v>
      </c>
      <c r="G81" s="27">
        <f t="shared" si="0"/>
        <v>600</v>
      </c>
      <c r="H81" s="23">
        <f t="shared" si="1"/>
        <v>0.019867549668874173</v>
      </c>
    </row>
    <row r="82" spans="1:8" ht="12.75" customHeight="1">
      <c r="A82" s="11">
        <v>3231</v>
      </c>
      <c r="B82" s="11">
        <v>13100</v>
      </c>
      <c r="C82" s="74" t="s">
        <v>376</v>
      </c>
      <c r="D82" s="80" t="s">
        <v>109</v>
      </c>
      <c r="E82" s="2">
        <v>94400</v>
      </c>
      <c r="F82" s="13">
        <v>91500</v>
      </c>
      <c r="G82" s="27">
        <f>E82-F82</f>
        <v>2900</v>
      </c>
      <c r="H82" s="23">
        <f>(E82-F82)/F82</f>
        <v>0.03169398907103825</v>
      </c>
    </row>
    <row r="83" spans="1:8" ht="12.75" customHeight="1">
      <c r="A83" s="11">
        <v>3261</v>
      </c>
      <c r="B83" s="11">
        <v>13100</v>
      </c>
      <c r="C83" s="74" t="s">
        <v>118</v>
      </c>
      <c r="D83" s="80" t="s">
        <v>109</v>
      </c>
      <c r="E83" s="2">
        <v>132300</v>
      </c>
      <c r="F83" s="13">
        <v>129100</v>
      </c>
      <c r="G83" s="27">
        <f>E83-F83</f>
        <v>3200</v>
      </c>
      <c r="H83" s="23">
        <f aca="true" t="shared" si="3" ref="H83:H145">(E83-F83)/F83</f>
        <v>0.024786986831913247</v>
      </c>
    </row>
    <row r="84" spans="1:8" ht="12.75" customHeight="1">
      <c r="A84" s="11" t="s">
        <v>381</v>
      </c>
      <c r="B84" s="11">
        <v>13100</v>
      </c>
      <c r="C84" s="74" t="s">
        <v>379</v>
      </c>
      <c r="D84" s="80" t="s">
        <v>109</v>
      </c>
      <c r="E84" s="2">
        <v>70600</v>
      </c>
      <c r="F84" s="13">
        <v>65200</v>
      </c>
      <c r="G84" s="27">
        <f t="shared" si="0"/>
        <v>5400</v>
      </c>
      <c r="H84" s="23">
        <f t="shared" si="3"/>
        <v>0.08282208588957055</v>
      </c>
    </row>
    <row r="85" spans="1:8" ht="12.75" customHeight="1">
      <c r="A85" s="11" t="s">
        <v>405</v>
      </c>
      <c r="B85" s="11">
        <v>13100</v>
      </c>
      <c r="C85" s="74" t="s">
        <v>10</v>
      </c>
      <c r="D85" s="80" t="s">
        <v>109</v>
      </c>
      <c r="E85" s="2">
        <v>86200</v>
      </c>
      <c r="F85" s="13">
        <v>84900</v>
      </c>
      <c r="G85" s="27">
        <f t="shared" si="0"/>
        <v>1300</v>
      </c>
      <c r="H85" s="23">
        <f t="shared" si="3"/>
        <v>0.015312131919905771</v>
      </c>
    </row>
    <row r="86" spans="1:12" ht="12.75" customHeight="1">
      <c r="A86" s="11">
        <v>3371</v>
      </c>
      <c r="B86" s="11">
        <v>13100</v>
      </c>
      <c r="C86" s="74" t="s">
        <v>497</v>
      </c>
      <c r="D86" s="80" t="s">
        <v>109</v>
      </c>
      <c r="E86" s="2">
        <v>40500</v>
      </c>
      <c r="F86" s="13">
        <v>38900</v>
      </c>
      <c r="G86" s="27">
        <f>E86-F86</f>
        <v>1600</v>
      </c>
      <c r="H86" s="23">
        <f t="shared" si="3"/>
        <v>0.04113110539845758</v>
      </c>
      <c r="J86" s="215" t="s">
        <v>526</v>
      </c>
      <c r="K86" s="215"/>
      <c r="L86" s="215"/>
    </row>
    <row r="87" spans="1:12" ht="12.75" customHeight="1">
      <c r="A87" s="11">
        <v>3421</v>
      </c>
      <c r="B87" s="11">
        <v>13100</v>
      </c>
      <c r="C87" s="74" t="s">
        <v>383</v>
      </c>
      <c r="D87" s="80" t="s">
        <v>109</v>
      </c>
      <c r="E87" s="2">
        <v>60400</v>
      </c>
      <c r="F87" s="13">
        <v>59500</v>
      </c>
      <c r="G87" s="27">
        <f t="shared" si="0"/>
        <v>900</v>
      </c>
      <c r="H87" s="23">
        <f t="shared" si="3"/>
        <v>0.015126050420168067</v>
      </c>
      <c r="J87" s="135">
        <v>2018</v>
      </c>
      <c r="K87" s="135">
        <v>2017</v>
      </c>
      <c r="L87" s="135" t="s">
        <v>485</v>
      </c>
    </row>
    <row r="88" spans="1:13" ht="12.75" customHeight="1">
      <c r="A88" s="11" t="s">
        <v>404</v>
      </c>
      <c r="B88" s="11">
        <v>13100</v>
      </c>
      <c r="C88" s="74" t="s">
        <v>4</v>
      </c>
      <c r="D88" s="80" t="s">
        <v>109</v>
      </c>
      <c r="E88" s="2">
        <v>16200</v>
      </c>
      <c r="F88" s="13">
        <v>15900</v>
      </c>
      <c r="G88" s="27">
        <f t="shared" si="0"/>
        <v>300</v>
      </c>
      <c r="H88" s="23">
        <f t="shared" si="3"/>
        <v>0.018867924528301886</v>
      </c>
      <c r="J88" s="76">
        <f>SUM(E76:E88)+SUM(E53:E68)</f>
        <v>3420800</v>
      </c>
      <c r="K88" s="76">
        <f>SUM(F76:F88)+SUM(F53:F68)</f>
        <v>3395400</v>
      </c>
      <c r="L88" s="76">
        <f>SUM(G76:G88)+SUM(G53:G68)</f>
        <v>25400</v>
      </c>
      <c r="M88" s="102">
        <f>(J88-K88)/K88</f>
        <v>0.0074807091947929555</v>
      </c>
    </row>
    <row r="89" spans="1:8" ht="12.75" customHeight="1">
      <c r="A89" s="11" t="s">
        <v>391</v>
      </c>
      <c r="B89" s="11">
        <v>14300</v>
      </c>
      <c r="C89" s="74" t="s">
        <v>5</v>
      </c>
      <c r="D89" s="74" t="s">
        <v>13</v>
      </c>
      <c r="E89" s="2">
        <v>5000</v>
      </c>
      <c r="F89" s="13">
        <v>1000</v>
      </c>
      <c r="G89" s="27">
        <f t="shared" si="0"/>
        <v>4000</v>
      </c>
      <c r="H89" s="23">
        <f t="shared" si="3"/>
        <v>4</v>
      </c>
    </row>
    <row r="90" spans="1:8" ht="12.75" customHeight="1">
      <c r="A90" s="11">
        <v>2311</v>
      </c>
      <c r="B90" s="11">
        <v>14300</v>
      </c>
      <c r="C90" s="74" t="s">
        <v>370</v>
      </c>
      <c r="D90" s="74" t="s">
        <v>13</v>
      </c>
      <c r="E90" s="2">
        <v>5000</v>
      </c>
      <c r="F90" s="13">
        <v>1000</v>
      </c>
      <c r="G90" s="27">
        <f t="shared" si="0"/>
        <v>4000</v>
      </c>
      <c r="H90" s="23">
        <f t="shared" si="3"/>
        <v>4</v>
      </c>
    </row>
    <row r="91" spans="1:8" ht="12.75" customHeight="1">
      <c r="A91" s="11">
        <v>2311</v>
      </c>
      <c r="B91" s="11">
        <v>14301</v>
      </c>
      <c r="C91" s="74" t="s">
        <v>370</v>
      </c>
      <c r="D91" s="74" t="s">
        <v>500</v>
      </c>
      <c r="E91" s="2">
        <v>540000</v>
      </c>
      <c r="F91" s="13">
        <v>447800</v>
      </c>
      <c r="G91" s="27">
        <f>E91-F91</f>
        <v>92200</v>
      </c>
      <c r="H91" s="23">
        <f t="shared" si="3"/>
        <v>0.205895489057615</v>
      </c>
    </row>
    <row r="92" spans="1:8" ht="12.75" customHeight="1">
      <c r="A92" s="11">
        <v>2411</v>
      </c>
      <c r="B92" s="11">
        <v>14301</v>
      </c>
      <c r="C92" s="74" t="s">
        <v>371</v>
      </c>
      <c r="D92" s="74" t="s">
        <v>457</v>
      </c>
      <c r="E92" s="2">
        <v>27000</v>
      </c>
      <c r="F92" s="13">
        <v>27000</v>
      </c>
      <c r="G92" s="27">
        <f t="shared" si="0"/>
        <v>0</v>
      </c>
      <c r="H92" s="23">
        <f t="shared" si="3"/>
        <v>0</v>
      </c>
    </row>
    <row r="93" spans="1:8" ht="12.75" customHeight="1">
      <c r="A93" s="11">
        <v>2411</v>
      </c>
      <c r="B93" s="11">
        <v>14305</v>
      </c>
      <c r="C93" s="74" t="s">
        <v>371</v>
      </c>
      <c r="D93" s="74" t="s">
        <v>458</v>
      </c>
      <c r="E93" s="2">
        <v>5000</v>
      </c>
      <c r="F93" s="13">
        <v>5000</v>
      </c>
      <c r="G93" s="27">
        <f t="shared" si="0"/>
        <v>0</v>
      </c>
      <c r="H93" s="23">
        <f t="shared" si="3"/>
        <v>0</v>
      </c>
    </row>
    <row r="94" spans="1:8" ht="12.75" customHeight="1">
      <c r="A94" s="11">
        <v>3231</v>
      </c>
      <c r="B94" s="11">
        <v>14300</v>
      </c>
      <c r="C94" s="74" t="s">
        <v>376</v>
      </c>
      <c r="D94" s="74" t="s">
        <v>13</v>
      </c>
      <c r="E94" s="2">
        <v>1000</v>
      </c>
      <c r="F94" s="13">
        <v>1000</v>
      </c>
      <c r="G94" s="27">
        <f t="shared" si="0"/>
        <v>0</v>
      </c>
      <c r="H94" s="23">
        <f t="shared" si="3"/>
        <v>0</v>
      </c>
    </row>
    <row r="95" spans="1:8" ht="12.75" customHeight="1">
      <c r="A95" s="11">
        <v>3261</v>
      </c>
      <c r="B95" s="11">
        <v>14300</v>
      </c>
      <c r="C95" s="74" t="s">
        <v>118</v>
      </c>
      <c r="D95" s="74" t="s">
        <v>13</v>
      </c>
      <c r="E95" s="2">
        <v>20000</v>
      </c>
      <c r="F95" s="13">
        <v>20000</v>
      </c>
      <c r="G95" s="27">
        <f t="shared" si="0"/>
        <v>0</v>
      </c>
      <c r="H95" s="23">
        <f t="shared" si="3"/>
        <v>0</v>
      </c>
    </row>
    <row r="96" spans="1:8" ht="12.75" customHeight="1">
      <c r="A96" s="11" t="s">
        <v>409</v>
      </c>
      <c r="B96" s="11">
        <v>14300</v>
      </c>
      <c r="C96" s="74" t="s">
        <v>383</v>
      </c>
      <c r="D96" s="74" t="s">
        <v>13</v>
      </c>
      <c r="E96" s="2">
        <v>5000</v>
      </c>
      <c r="F96" s="13">
        <v>2000</v>
      </c>
      <c r="G96" s="27">
        <f t="shared" si="0"/>
        <v>3000</v>
      </c>
      <c r="H96" s="23">
        <f t="shared" si="3"/>
        <v>1.5</v>
      </c>
    </row>
    <row r="97" spans="1:8" ht="12.75" customHeight="1">
      <c r="A97" s="11" t="s">
        <v>407</v>
      </c>
      <c r="B97" s="11">
        <v>14300</v>
      </c>
      <c r="C97" s="74" t="s">
        <v>122</v>
      </c>
      <c r="D97" s="74" t="s">
        <v>13</v>
      </c>
      <c r="E97" s="2">
        <v>1000</v>
      </c>
      <c r="F97" s="13">
        <v>1000</v>
      </c>
      <c r="G97" s="27">
        <f t="shared" si="0"/>
        <v>0</v>
      </c>
      <c r="H97" s="23">
        <f t="shared" si="3"/>
        <v>0</v>
      </c>
    </row>
    <row r="98" spans="1:8" ht="12.75" customHeight="1">
      <c r="A98" s="11" t="s">
        <v>404</v>
      </c>
      <c r="B98" s="11">
        <v>14300</v>
      </c>
      <c r="C98" s="74" t="s">
        <v>4</v>
      </c>
      <c r="D98" s="74" t="s">
        <v>523</v>
      </c>
      <c r="E98" s="2">
        <v>104000</v>
      </c>
      <c r="F98" s="13">
        <v>103100</v>
      </c>
      <c r="G98" s="27">
        <f t="shared" si="0"/>
        <v>900</v>
      </c>
      <c r="H98" s="23">
        <f t="shared" si="3"/>
        <v>0.008729388942774006</v>
      </c>
    </row>
    <row r="99" spans="1:8" ht="12.75" customHeight="1">
      <c r="A99" s="11" t="s">
        <v>404</v>
      </c>
      <c r="B99" s="11">
        <v>14301</v>
      </c>
      <c r="C99" s="74" t="s">
        <v>4</v>
      </c>
      <c r="D99" s="74" t="s">
        <v>13</v>
      </c>
      <c r="E99" s="2">
        <v>41000</v>
      </c>
      <c r="F99" s="13">
        <v>41000</v>
      </c>
      <c r="G99" s="27">
        <f>E99-F99</f>
        <v>0</v>
      </c>
      <c r="H99" s="23">
        <f t="shared" si="3"/>
        <v>0</v>
      </c>
    </row>
    <row r="100" spans="1:8" ht="12.75" customHeight="1">
      <c r="A100" s="11">
        <v>9311</v>
      </c>
      <c r="B100" s="11">
        <v>14300</v>
      </c>
      <c r="C100" s="74" t="s">
        <v>6</v>
      </c>
      <c r="D100" s="74" t="s">
        <v>13</v>
      </c>
      <c r="E100" s="2">
        <v>20500</v>
      </c>
      <c r="F100" s="13">
        <v>1000</v>
      </c>
      <c r="G100" s="27">
        <f t="shared" si="0"/>
        <v>19500</v>
      </c>
      <c r="H100" s="23">
        <f t="shared" si="3"/>
        <v>19.5</v>
      </c>
    </row>
    <row r="101" spans="1:8" ht="12.75" customHeight="1">
      <c r="A101" s="11" t="s">
        <v>390</v>
      </c>
      <c r="B101" s="11">
        <v>15000</v>
      </c>
      <c r="C101" s="74" t="s">
        <v>348</v>
      </c>
      <c r="D101" s="74" t="s">
        <v>110</v>
      </c>
      <c r="E101" s="2">
        <v>1000</v>
      </c>
      <c r="F101" s="13">
        <v>1000</v>
      </c>
      <c r="G101" s="27">
        <f t="shared" si="0"/>
        <v>0</v>
      </c>
      <c r="H101" s="23">
        <f t="shared" si="3"/>
        <v>0</v>
      </c>
    </row>
    <row r="102" spans="1:8" ht="12.75" customHeight="1">
      <c r="A102" s="11" t="s">
        <v>391</v>
      </c>
      <c r="B102" s="11">
        <v>15000</v>
      </c>
      <c r="C102" s="74" t="s">
        <v>5</v>
      </c>
      <c r="D102" s="74" t="s">
        <v>110</v>
      </c>
      <c r="E102" s="2">
        <v>3000</v>
      </c>
      <c r="F102" s="13">
        <v>10000</v>
      </c>
      <c r="G102" s="27">
        <f t="shared" si="0"/>
        <v>-7000</v>
      </c>
      <c r="H102" s="124">
        <f t="shared" si="3"/>
        <v>-0.7</v>
      </c>
    </row>
    <row r="103" spans="1:8" ht="12.75" customHeight="1">
      <c r="A103" s="11">
        <v>2311</v>
      </c>
      <c r="B103" s="11">
        <v>15000</v>
      </c>
      <c r="C103" s="74" t="s">
        <v>370</v>
      </c>
      <c r="D103" s="74" t="s">
        <v>110</v>
      </c>
      <c r="E103" s="2">
        <v>500</v>
      </c>
      <c r="F103" s="13">
        <v>500</v>
      </c>
      <c r="G103" s="27">
        <f>E103-F103</f>
        <v>0</v>
      </c>
      <c r="H103" s="23">
        <f t="shared" si="3"/>
        <v>0</v>
      </c>
    </row>
    <row r="104" spans="1:8" ht="12.75" customHeight="1">
      <c r="A104" s="11" t="s">
        <v>404</v>
      </c>
      <c r="B104" s="11">
        <v>15000</v>
      </c>
      <c r="C104" s="74" t="s">
        <v>4</v>
      </c>
      <c r="D104" s="74" t="s">
        <v>110</v>
      </c>
      <c r="E104" s="2">
        <v>2000</v>
      </c>
      <c r="F104" s="13">
        <v>2000</v>
      </c>
      <c r="G104" s="27">
        <f t="shared" si="0"/>
        <v>0</v>
      </c>
      <c r="H104" s="23">
        <f t="shared" si="3"/>
        <v>0</v>
      </c>
    </row>
    <row r="105" spans="1:8" ht="12.75" customHeight="1">
      <c r="A105" s="11">
        <v>9311</v>
      </c>
      <c r="B105" s="11">
        <v>15000</v>
      </c>
      <c r="C105" s="74" t="s">
        <v>6</v>
      </c>
      <c r="D105" s="74" t="s">
        <v>110</v>
      </c>
      <c r="E105" s="2">
        <v>6000</v>
      </c>
      <c r="F105" s="13">
        <v>6000</v>
      </c>
      <c r="G105" s="27">
        <f t="shared" si="0"/>
        <v>0</v>
      </c>
      <c r="H105" s="23">
        <f t="shared" si="3"/>
        <v>0</v>
      </c>
    </row>
    <row r="106" spans="1:8" ht="12.75" customHeight="1">
      <c r="A106" s="11" t="s">
        <v>390</v>
      </c>
      <c r="B106" s="11">
        <v>15100</v>
      </c>
      <c r="C106" s="74" t="s">
        <v>349</v>
      </c>
      <c r="D106" s="74" t="s">
        <v>14</v>
      </c>
      <c r="E106" s="2">
        <v>200000</v>
      </c>
      <c r="F106" s="13">
        <v>120000</v>
      </c>
      <c r="G106" s="27">
        <f>E106-F106</f>
        <v>80000</v>
      </c>
      <c r="H106" s="23">
        <f t="shared" si="3"/>
        <v>0.6666666666666666</v>
      </c>
    </row>
    <row r="107" spans="1:8" ht="12.75" customHeight="1">
      <c r="A107" s="11" t="s">
        <v>391</v>
      </c>
      <c r="B107" s="11">
        <v>15100</v>
      </c>
      <c r="C107" s="74" t="s">
        <v>5</v>
      </c>
      <c r="D107" s="74" t="s">
        <v>14</v>
      </c>
      <c r="E107" s="2">
        <v>10000</v>
      </c>
      <c r="F107" s="13">
        <v>10000</v>
      </c>
      <c r="G107" s="27">
        <f>E107-F107</f>
        <v>0</v>
      </c>
      <c r="H107" s="23">
        <f t="shared" si="3"/>
        <v>0</v>
      </c>
    </row>
    <row r="108" spans="1:8" ht="12.75" customHeight="1">
      <c r="A108" s="11">
        <v>2311</v>
      </c>
      <c r="B108" s="11">
        <v>15100</v>
      </c>
      <c r="C108" s="74" t="s">
        <v>370</v>
      </c>
      <c r="D108" s="74" t="s">
        <v>14</v>
      </c>
      <c r="E108" s="2">
        <v>500</v>
      </c>
      <c r="F108" s="13">
        <v>500</v>
      </c>
      <c r="G108" s="27">
        <f t="shared" si="0"/>
        <v>0</v>
      </c>
      <c r="H108" s="23">
        <f t="shared" si="3"/>
        <v>0</v>
      </c>
    </row>
    <row r="109" spans="1:8" ht="12.75" customHeight="1">
      <c r="A109" s="11" t="s">
        <v>404</v>
      </c>
      <c r="B109" s="11">
        <v>15100</v>
      </c>
      <c r="C109" s="74" t="s">
        <v>4</v>
      </c>
      <c r="D109" s="74" t="s">
        <v>14</v>
      </c>
      <c r="E109" s="2">
        <v>5000</v>
      </c>
      <c r="F109" s="13">
        <v>5000</v>
      </c>
      <c r="G109" s="27">
        <f t="shared" si="0"/>
        <v>0</v>
      </c>
      <c r="H109" s="23">
        <f t="shared" si="3"/>
        <v>0</v>
      </c>
    </row>
    <row r="110" spans="1:8" ht="12.75" customHeight="1">
      <c r="A110" s="11">
        <v>9311</v>
      </c>
      <c r="B110" s="11">
        <v>15100</v>
      </c>
      <c r="C110" s="74" t="s">
        <v>6</v>
      </c>
      <c r="D110" s="74" t="s">
        <v>14</v>
      </c>
      <c r="E110" s="2">
        <v>1000</v>
      </c>
      <c r="F110" s="13">
        <v>500</v>
      </c>
      <c r="G110" s="27">
        <f t="shared" si="0"/>
        <v>500</v>
      </c>
      <c r="H110" s="23">
        <f t="shared" si="3"/>
        <v>1</v>
      </c>
    </row>
    <row r="111" spans="1:8" ht="12.75" customHeight="1">
      <c r="A111" s="11" t="s">
        <v>390</v>
      </c>
      <c r="B111" s="11">
        <v>16000</v>
      </c>
      <c r="C111" s="74" t="s">
        <v>349</v>
      </c>
      <c r="D111" s="74" t="s">
        <v>112</v>
      </c>
      <c r="E111" s="133">
        <v>600000</v>
      </c>
      <c r="F111" s="73">
        <v>650000</v>
      </c>
      <c r="G111" s="27">
        <f t="shared" si="0"/>
        <v>-50000</v>
      </c>
      <c r="H111" s="124">
        <f t="shared" si="3"/>
        <v>-0.07692307692307693</v>
      </c>
    </row>
    <row r="112" spans="1:8" ht="12.75" customHeight="1">
      <c r="A112" s="11" t="s">
        <v>391</v>
      </c>
      <c r="B112" s="11">
        <v>16000</v>
      </c>
      <c r="C112" s="74" t="s">
        <v>5</v>
      </c>
      <c r="D112" s="74" t="s">
        <v>112</v>
      </c>
      <c r="E112" s="133">
        <v>220000</v>
      </c>
      <c r="F112" s="73">
        <v>220000</v>
      </c>
      <c r="G112" s="27">
        <f aca="true" t="shared" si="4" ref="G112:G148">E112-F112</f>
        <v>0</v>
      </c>
      <c r="H112" s="23">
        <f t="shared" si="3"/>
        <v>0</v>
      </c>
    </row>
    <row r="113" spans="1:8" ht="12.75" customHeight="1">
      <c r="A113" s="11">
        <v>1621</v>
      </c>
      <c r="B113" s="11">
        <v>16000</v>
      </c>
      <c r="C113" s="74" t="s">
        <v>360</v>
      </c>
      <c r="D113" s="80" t="s">
        <v>112</v>
      </c>
      <c r="E113" s="133">
        <v>5000</v>
      </c>
      <c r="F113" s="73">
        <v>25000</v>
      </c>
      <c r="G113" s="27">
        <f t="shared" si="4"/>
        <v>-20000</v>
      </c>
      <c r="H113" s="124">
        <f t="shared" si="3"/>
        <v>-0.8</v>
      </c>
    </row>
    <row r="114" spans="1:8" ht="12.75" customHeight="1">
      <c r="A114" s="11">
        <v>1711</v>
      </c>
      <c r="B114" s="11">
        <v>16000</v>
      </c>
      <c r="C114" s="74" t="s">
        <v>8</v>
      </c>
      <c r="D114" s="74" t="s">
        <v>112</v>
      </c>
      <c r="E114" s="133">
        <v>0</v>
      </c>
      <c r="F114" s="73">
        <v>10000</v>
      </c>
      <c r="G114" s="27">
        <f t="shared" si="4"/>
        <v>-10000</v>
      </c>
      <c r="H114" s="124">
        <f t="shared" si="3"/>
        <v>-1</v>
      </c>
    </row>
    <row r="115" spans="1:8" ht="12.75" customHeight="1">
      <c r="A115" s="11">
        <v>1721</v>
      </c>
      <c r="B115" s="11">
        <v>16000</v>
      </c>
      <c r="C115" s="74" t="s">
        <v>120</v>
      </c>
      <c r="D115" s="74" t="s">
        <v>112</v>
      </c>
      <c r="E115" s="133">
        <v>10000</v>
      </c>
      <c r="F115" s="73">
        <v>10000</v>
      </c>
      <c r="G115" s="27">
        <f t="shared" si="4"/>
        <v>0</v>
      </c>
      <c r="H115" s="23">
        <f t="shared" si="3"/>
        <v>0</v>
      </c>
    </row>
    <row r="116" spans="1:8" ht="12.75" customHeight="1">
      <c r="A116" s="11">
        <v>1731</v>
      </c>
      <c r="B116" s="11">
        <v>16000</v>
      </c>
      <c r="C116" s="74" t="s">
        <v>499</v>
      </c>
      <c r="D116" s="74" t="s">
        <v>112</v>
      </c>
      <c r="E116" s="133">
        <v>7000</v>
      </c>
      <c r="F116" s="73">
        <v>6500</v>
      </c>
      <c r="G116" s="27">
        <f t="shared" si="4"/>
        <v>500</v>
      </c>
      <c r="H116" s="23">
        <f t="shared" si="3"/>
        <v>0.07692307692307693</v>
      </c>
    </row>
    <row r="117" spans="1:8" ht="12.75" customHeight="1">
      <c r="A117" s="11">
        <v>2311</v>
      </c>
      <c r="B117" s="11">
        <v>16000</v>
      </c>
      <c r="C117" s="74" t="s">
        <v>370</v>
      </c>
      <c r="D117" s="74" t="s">
        <v>112</v>
      </c>
      <c r="E117" s="133">
        <v>350000</v>
      </c>
      <c r="F117" s="73">
        <v>270000</v>
      </c>
      <c r="G117" s="27">
        <f t="shared" si="4"/>
        <v>80000</v>
      </c>
      <c r="H117" s="23">
        <f t="shared" si="3"/>
        <v>0.2962962962962963</v>
      </c>
    </row>
    <row r="118" spans="1:8" ht="12.75" customHeight="1">
      <c r="A118" s="11">
        <v>2315</v>
      </c>
      <c r="B118" s="11">
        <v>16000</v>
      </c>
      <c r="C118" s="74" t="s">
        <v>167</v>
      </c>
      <c r="D118" s="74" t="s">
        <v>112</v>
      </c>
      <c r="E118" s="133">
        <v>8000</v>
      </c>
      <c r="F118" s="73">
        <v>8000</v>
      </c>
      <c r="G118" s="27">
        <f t="shared" si="4"/>
        <v>0</v>
      </c>
      <c r="H118" s="23">
        <f t="shared" si="3"/>
        <v>0</v>
      </c>
    </row>
    <row r="119" spans="1:8" ht="12.75" customHeight="1">
      <c r="A119" s="11">
        <v>2411</v>
      </c>
      <c r="B119" s="11">
        <v>16000</v>
      </c>
      <c r="C119" s="74" t="s">
        <v>371</v>
      </c>
      <c r="D119" s="80" t="s">
        <v>112</v>
      </c>
      <c r="E119" s="133">
        <v>25000</v>
      </c>
      <c r="F119" s="73">
        <v>20000</v>
      </c>
      <c r="G119" s="27">
        <f t="shared" si="4"/>
        <v>5000</v>
      </c>
      <c r="H119" s="23">
        <f t="shared" si="3"/>
        <v>0.25</v>
      </c>
    </row>
    <row r="120" spans="1:8" ht="12.75" customHeight="1">
      <c r="A120" s="11">
        <v>3231</v>
      </c>
      <c r="B120" s="11">
        <v>16000</v>
      </c>
      <c r="C120" s="74" t="s">
        <v>376</v>
      </c>
      <c r="D120" s="74" t="s">
        <v>112</v>
      </c>
      <c r="E120" s="133">
        <v>90000</v>
      </c>
      <c r="F120" s="73">
        <v>95000</v>
      </c>
      <c r="G120" s="27">
        <f t="shared" si="4"/>
        <v>-5000</v>
      </c>
      <c r="H120" s="124">
        <f t="shared" si="3"/>
        <v>-0.05263157894736842</v>
      </c>
    </row>
    <row r="121" spans="1:8" ht="12.75" customHeight="1">
      <c r="A121" s="11">
        <v>3261</v>
      </c>
      <c r="B121" s="11">
        <v>16000</v>
      </c>
      <c r="C121" s="74" t="s">
        <v>118</v>
      </c>
      <c r="D121" s="74" t="s">
        <v>112</v>
      </c>
      <c r="E121" s="133">
        <v>320000</v>
      </c>
      <c r="F121" s="73">
        <v>320000</v>
      </c>
      <c r="G121" s="27">
        <f t="shared" si="4"/>
        <v>0</v>
      </c>
      <c r="H121" s="23">
        <f t="shared" si="3"/>
        <v>0</v>
      </c>
    </row>
    <row r="122" spans="1:8" ht="12.75" customHeight="1">
      <c r="A122" s="11" t="s">
        <v>381</v>
      </c>
      <c r="B122" s="11">
        <v>16000</v>
      </c>
      <c r="C122" s="74" t="s">
        <v>379</v>
      </c>
      <c r="D122" s="74" t="s">
        <v>112</v>
      </c>
      <c r="E122" s="133">
        <v>44000</v>
      </c>
      <c r="F122" s="73">
        <v>44000</v>
      </c>
      <c r="G122" s="27">
        <f t="shared" si="4"/>
        <v>0</v>
      </c>
      <c r="H122" s="23">
        <f t="shared" si="3"/>
        <v>0</v>
      </c>
    </row>
    <row r="123" spans="1:8" ht="12.75" customHeight="1">
      <c r="A123" s="11" t="s">
        <v>382</v>
      </c>
      <c r="B123" s="11">
        <v>16000</v>
      </c>
      <c r="C123" s="74" t="s">
        <v>380</v>
      </c>
      <c r="D123" s="74" t="s">
        <v>112</v>
      </c>
      <c r="E123" s="133">
        <v>30000</v>
      </c>
      <c r="F123" s="73">
        <v>33000</v>
      </c>
      <c r="G123" s="27">
        <f t="shared" si="4"/>
        <v>-3000</v>
      </c>
      <c r="H123" s="124">
        <f t="shared" si="3"/>
        <v>-0.09090909090909091</v>
      </c>
    </row>
    <row r="124" spans="1:8" ht="12.75" customHeight="1">
      <c r="A124" s="11" t="s">
        <v>405</v>
      </c>
      <c r="B124" s="11">
        <v>16000</v>
      </c>
      <c r="C124" s="74" t="s">
        <v>10</v>
      </c>
      <c r="D124" s="74" t="s">
        <v>112</v>
      </c>
      <c r="E124" s="133">
        <v>50000</v>
      </c>
      <c r="F124" s="73">
        <v>50000</v>
      </c>
      <c r="G124" s="27">
        <f t="shared" si="4"/>
        <v>0</v>
      </c>
      <c r="H124" s="23">
        <f t="shared" si="3"/>
        <v>0</v>
      </c>
    </row>
    <row r="125" spans="1:8" ht="12.75" customHeight="1">
      <c r="A125" s="11" t="s">
        <v>410</v>
      </c>
      <c r="B125" s="11">
        <v>16000</v>
      </c>
      <c r="C125" s="74" t="s">
        <v>497</v>
      </c>
      <c r="D125" s="74" t="s">
        <v>112</v>
      </c>
      <c r="E125" s="133">
        <v>20000</v>
      </c>
      <c r="F125" s="73">
        <v>19000</v>
      </c>
      <c r="G125" s="27">
        <f t="shared" si="4"/>
        <v>1000</v>
      </c>
      <c r="H125" s="23">
        <f t="shared" si="3"/>
        <v>0.05263157894736842</v>
      </c>
    </row>
    <row r="126" spans="1:8" ht="12.75" customHeight="1">
      <c r="A126" s="11" t="s">
        <v>406</v>
      </c>
      <c r="B126" s="11">
        <v>16000</v>
      </c>
      <c r="C126" s="74" t="s">
        <v>107</v>
      </c>
      <c r="D126" s="74" t="s">
        <v>112</v>
      </c>
      <c r="E126" s="133">
        <v>20000</v>
      </c>
      <c r="F126" s="73">
        <v>20000</v>
      </c>
      <c r="G126" s="27">
        <f t="shared" si="4"/>
        <v>0</v>
      </c>
      <c r="H126" s="23">
        <f t="shared" si="3"/>
        <v>0</v>
      </c>
    </row>
    <row r="127" spans="1:8" ht="12.75" customHeight="1">
      <c r="A127" s="11" t="s">
        <v>409</v>
      </c>
      <c r="B127" s="11">
        <v>16000</v>
      </c>
      <c r="C127" s="74" t="s">
        <v>383</v>
      </c>
      <c r="D127" s="74" t="s">
        <v>112</v>
      </c>
      <c r="E127" s="133">
        <v>50000</v>
      </c>
      <c r="F127" s="73">
        <v>50000</v>
      </c>
      <c r="G127" s="27">
        <f t="shared" si="4"/>
        <v>0</v>
      </c>
      <c r="H127" s="23">
        <f t="shared" si="3"/>
        <v>0</v>
      </c>
    </row>
    <row r="128" spans="1:8" ht="12.75" customHeight="1">
      <c r="A128" s="11" t="s">
        <v>407</v>
      </c>
      <c r="B128" s="11">
        <v>16000</v>
      </c>
      <c r="C128" s="74" t="s">
        <v>122</v>
      </c>
      <c r="D128" s="74" t="s">
        <v>112</v>
      </c>
      <c r="E128" s="133">
        <v>14000</v>
      </c>
      <c r="F128" s="73">
        <v>14000</v>
      </c>
      <c r="G128" s="27">
        <f t="shared" si="4"/>
        <v>0</v>
      </c>
      <c r="H128" s="23">
        <f t="shared" si="3"/>
        <v>0</v>
      </c>
    </row>
    <row r="129" spans="1:8" ht="12.75" customHeight="1">
      <c r="A129" s="11" t="s">
        <v>408</v>
      </c>
      <c r="B129" s="11">
        <v>16000</v>
      </c>
      <c r="C129" s="74" t="s">
        <v>9</v>
      </c>
      <c r="D129" s="74" t="s">
        <v>112</v>
      </c>
      <c r="E129" s="133">
        <v>9000</v>
      </c>
      <c r="F129" s="73">
        <v>8000</v>
      </c>
      <c r="G129" s="27">
        <f t="shared" si="4"/>
        <v>1000</v>
      </c>
      <c r="H129" s="23">
        <f t="shared" si="3"/>
        <v>0.125</v>
      </c>
    </row>
    <row r="130" spans="1:8" ht="12.75" customHeight="1">
      <c r="A130" s="11" t="s">
        <v>403</v>
      </c>
      <c r="B130" s="11">
        <v>16000</v>
      </c>
      <c r="C130" s="74" t="s">
        <v>3</v>
      </c>
      <c r="D130" s="74" t="s">
        <v>112</v>
      </c>
      <c r="E130" s="133">
        <v>172300</v>
      </c>
      <c r="F130" s="73">
        <v>155000</v>
      </c>
      <c r="G130" s="27">
        <f t="shared" si="4"/>
        <v>17300</v>
      </c>
      <c r="H130" s="23">
        <f t="shared" si="3"/>
        <v>0.11161290322580646</v>
      </c>
    </row>
    <row r="131" spans="1:12" ht="12.75" customHeight="1">
      <c r="A131" s="11" t="s">
        <v>404</v>
      </c>
      <c r="B131" s="11">
        <v>16000</v>
      </c>
      <c r="C131" s="74" t="s">
        <v>4</v>
      </c>
      <c r="D131" s="74" t="s">
        <v>112</v>
      </c>
      <c r="E131" s="133">
        <v>265000</v>
      </c>
      <c r="F131" s="73">
        <v>265000</v>
      </c>
      <c r="G131" s="27">
        <f t="shared" si="4"/>
        <v>0</v>
      </c>
      <c r="H131" s="23">
        <f t="shared" si="3"/>
        <v>0</v>
      </c>
      <c r="J131" s="215" t="s">
        <v>524</v>
      </c>
      <c r="K131" s="215"/>
      <c r="L131" s="215"/>
    </row>
    <row r="132" spans="1:12" ht="12.75" customHeight="1">
      <c r="A132" s="11" t="s">
        <v>387</v>
      </c>
      <c r="B132" s="11">
        <v>16000</v>
      </c>
      <c r="C132" s="74" t="s">
        <v>388</v>
      </c>
      <c r="D132" s="74" t="s">
        <v>112</v>
      </c>
      <c r="E132" s="133">
        <v>15000</v>
      </c>
      <c r="F132" s="73">
        <v>15000</v>
      </c>
      <c r="G132" s="27">
        <f t="shared" si="4"/>
        <v>0</v>
      </c>
      <c r="H132" s="23">
        <f t="shared" si="3"/>
        <v>0</v>
      </c>
      <c r="J132" s="135">
        <v>2018</v>
      </c>
      <c r="K132" s="135">
        <v>2017</v>
      </c>
      <c r="L132" s="135" t="s">
        <v>485</v>
      </c>
    </row>
    <row r="133" spans="1:13" ht="12.75" customHeight="1">
      <c r="A133" s="11">
        <v>9311</v>
      </c>
      <c r="B133" s="11">
        <v>16000</v>
      </c>
      <c r="C133" s="74" t="s">
        <v>6</v>
      </c>
      <c r="D133" s="74" t="s">
        <v>112</v>
      </c>
      <c r="E133" s="133">
        <v>160000</v>
      </c>
      <c r="F133" s="73">
        <v>160000</v>
      </c>
      <c r="G133" s="27">
        <f t="shared" si="4"/>
        <v>0</v>
      </c>
      <c r="H133" s="23">
        <f t="shared" si="3"/>
        <v>0</v>
      </c>
      <c r="J133" s="76">
        <f>SUM(E111:E133)</f>
        <v>2484300</v>
      </c>
      <c r="K133" s="76">
        <f>SUM(F111:F133)</f>
        <v>2467500</v>
      </c>
      <c r="L133" s="76">
        <f>SUM(G111:G133)</f>
        <v>16800</v>
      </c>
      <c r="M133" s="102">
        <f>(J133-K133)/K133</f>
        <v>0.006808510638297872</v>
      </c>
    </row>
    <row r="134" spans="1:8" ht="12.75" customHeight="1">
      <c r="A134" s="11" t="s">
        <v>430</v>
      </c>
      <c r="B134" s="11">
        <v>16008</v>
      </c>
      <c r="C134" s="74" t="s">
        <v>436</v>
      </c>
      <c r="D134" s="74" t="s">
        <v>163</v>
      </c>
      <c r="E134" s="2">
        <v>25000</v>
      </c>
      <c r="F134" s="13">
        <v>25000</v>
      </c>
      <c r="G134" s="27">
        <f t="shared" si="4"/>
        <v>0</v>
      </c>
      <c r="H134" s="23">
        <f t="shared" si="3"/>
        <v>0</v>
      </c>
    </row>
    <row r="135" spans="1:8" ht="12.75" customHeight="1">
      <c r="A135" s="11" t="s">
        <v>430</v>
      </c>
      <c r="B135" s="11">
        <v>16103</v>
      </c>
      <c r="C135" s="74" t="s">
        <v>436</v>
      </c>
      <c r="D135" s="74" t="s">
        <v>312</v>
      </c>
      <c r="E135" s="2">
        <v>10000</v>
      </c>
      <c r="F135" s="13">
        <v>39500</v>
      </c>
      <c r="G135" s="27">
        <f t="shared" si="4"/>
        <v>-29500</v>
      </c>
      <c r="H135" s="124">
        <f t="shared" si="3"/>
        <v>-0.7468354430379747</v>
      </c>
    </row>
    <row r="136" spans="1:8" ht="12.75" customHeight="1">
      <c r="A136" s="11" t="s">
        <v>430</v>
      </c>
      <c r="B136" s="11">
        <v>16104</v>
      </c>
      <c r="C136" s="74" t="s">
        <v>436</v>
      </c>
      <c r="D136" s="74" t="s">
        <v>313</v>
      </c>
      <c r="E136" s="2">
        <v>10000</v>
      </c>
      <c r="F136" s="13">
        <v>22400</v>
      </c>
      <c r="G136" s="27">
        <f t="shared" si="4"/>
        <v>-12400</v>
      </c>
      <c r="H136" s="124">
        <f t="shared" si="3"/>
        <v>-0.5535714285714286</v>
      </c>
    </row>
    <row r="137" spans="1:8" ht="12.75" customHeight="1">
      <c r="A137" s="11" t="s">
        <v>428</v>
      </c>
      <c r="B137" s="11">
        <v>16105</v>
      </c>
      <c r="C137" s="74" t="s">
        <v>368</v>
      </c>
      <c r="D137" s="74" t="s">
        <v>369</v>
      </c>
      <c r="E137" s="2">
        <v>3000</v>
      </c>
      <c r="F137" s="13">
        <v>3000</v>
      </c>
      <c r="G137" s="27">
        <f t="shared" si="4"/>
        <v>0</v>
      </c>
      <c r="H137" s="23">
        <f t="shared" si="3"/>
        <v>0</v>
      </c>
    </row>
    <row r="138" spans="1:8" ht="12.75" customHeight="1">
      <c r="A138" s="11" t="s">
        <v>390</v>
      </c>
      <c r="B138" s="11">
        <v>16200</v>
      </c>
      <c r="C138" s="74" t="s">
        <v>348</v>
      </c>
      <c r="D138" s="74" t="s">
        <v>114</v>
      </c>
      <c r="E138" s="2">
        <v>2500</v>
      </c>
      <c r="F138" s="13">
        <v>2500</v>
      </c>
      <c r="G138" s="27">
        <f t="shared" si="4"/>
        <v>0</v>
      </c>
      <c r="H138" s="23">
        <f t="shared" si="3"/>
        <v>0</v>
      </c>
    </row>
    <row r="139" spans="1:8" ht="12.75" customHeight="1">
      <c r="A139" s="11" t="s">
        <v>391</v>
      </c>
      <c r="B139" s="11">
        <v>16200</v>
      </c>
      <c r="C139" s="74" t="s">
        <v>5</v>
      </c>
      <c r="D139" s="74" t="s">
        <v>114</v>
      </c>
      <c r="E139" s="2">
        <v>2500</v>
      </c>
      <c r="F139" s="13">
        <v>1000</v>
      </c>
      <c r="G139" s="27">
        <f t="shared" si="4"/>
        <v>1500</v>
      </c>
      <c r="H139" s="23">
        <f t="shared" si="3"/>
        <v>1.5</v>
      </c>
    </row>
    <row r="140" spans="1:8" ht="12.75" customHeight="1">
      <c r="A140" s="11">
        <v>2311</v>
      </c>
      <c r="B140" s="11">
        <v>16200</v>
      </c>
      <c r="C140" s="74" t="s">
        <v>370</v>
      </c>
      <c r="D140" s="74" t="s">
        <v>114</v>
      </c>
      <c r="E140" s="2">
        <v>500</v>
      </c>
      <c r="F140" s="13">
        <v>500</v>
      </c>
      <c r="G140" s="27">
        <f t="shared" si="4"/>
        <v>0</v>
      </c>
      <c r="H140" s="23">
        <f t="shared" si="3"/>
        <v>0</v>
      </c>
    </row>
    <row r="141" spans="1:8" ht="12.75" customHeight="1">
      <c r="A141" s="11" t="s">
        <v>403</v>
      </c>
      <c r="B141" s="11">
        <v>16200</v>
      </c>
      <c r="C141" s="74" t="s">
        <v>3</v>
      </c>
      <c r="D141" s="74" t="s">
        <v>114</v>
      </c>
      <c r="E141" s="2">
        <v>500</v>
      </c>
      <c r="F141" s="13">
        <v>500</v>
      </c>
      <c r="G141" s="27">
        <f t="shared" si="4"/>
        <v>0</v>
      </c>
      <c r="H141" s="23">
        <f t="shared" si="3"/>
        <v>0</v>
      </c>
    </row>
    <row r="142" spans="1:8" ht="12.75" customHeight="1">
      <c r="A142" s="11" t="s">
        <v>404</v>
      </c>
      <c r="B142" s="11">
        <v>16200</v>
      </c>
      <c r="C142" s="74" t="s">
        <v>4</v>
      </c>
      <c r="D142" s="74" t="s">
        <v>114</v>
      </c>
      <c r="E142" s="2">
        <v>2500</v>
      </c>
      <c r="F142" s="13">
        <v>2500</v>
      </c>
      <c r="G142" s="27">
        <f t="shared" si="4"/>
        <v>0</v>
      </c>
      <c r="H142" s="23">
        <f t="shared" si="3"/>
        <v>0</v>
      </c>
    </row>
    <row r="143" spans="1:8" ht="12.75" customHeight="1">
      <c r="A143" s="11">
        <v>9311</v>
      </c>
      <c r="B143" s="11">
        <v>16200</v>
      </c>
      <c r="C143" s="74" t="s">
        <v>6</v>
      </c>
      <c r="D143" s="74" t="s">
        <v>114</v>
      </c>
      <c r="E143" s="2">
        <v>1000</v>
      </c>
      <c r="F143" s="13">
        <v>1000</v>
      </c>
      <c r="G143" s="27">
        <f t="shared" si="4"/>
        <v>0</v>
      </c>
      <c r="H143" s="23">
        <f t="shared" si="3"/>
        <v>0</v>
      </c>
    </row>
    <row r="144" spans="1:8" ht="12.75" customHeight="1">
      <c r="A144" s="11" t="s">
        <v>430</v>
      </c>
      <c r="B144" s="11">
        <v>16202</v>
      </c>
      <c r="C144" s="74" t="s">
        <v>436</v>
      </c>
      <c r="D144" s="74" t="s">
        <v>115</v>
      </c>
      <c r="E144" s="2">
        <v>30000</v>
      </c>
      <c r="F144" s="13">
        <v>24000</v>
      </c>
      <c r="G144" s="27">
        <f t="shared" si="4"/>
        <v>6000</v>
      </c>
      <c r="H144" s="23">
        <f t="shared" si="3"/>
        <v>0.25</v>
      </c>
    </row>
    <row r="145" spans="1:8" ht="12.75" customHeight="1">
      <c r="A145" s="11" t="s">
        <v>430</v>
      </c>
      <c r="B145" s="11">
        <v>16204</v>
      </c>
      <c r="C145" s="74" t="s">
        <v>436</v>
      </c>
      <c r="D145" s="74" t="s">
        <v>117</v>
      </c>
      <c r="E145" s="2">
        <v>15000</v>
      </c>
      <c r="F145" s="13">
        <v>10500</v>
      </c>
      <c r="G145" s="27">
        <f t="shared" si="4"/>
        <v>4500</v>
      </c>
      <c r="H145" s="23">
        <f t="shared" si="3"/>
        <v>0.42857142857142855</v>
      </c>
    </row>
    <row r="146" spans="1:8" ht="12" customHeight="1">
      <c r="A146" s="11" t="s">
        <v>430</v>
      </c>
      <c r="B146" s="11">
        <v>16205</v>
      </c>
      <c r="C146" s="74" t="s">
        <v>436</v>
      </c>
      <c r="D146" s="74" t="s">
        <v>116</v>
      </c>
      <c r="E146" s="2">
        <v>104000</v>
      </c>
      <c r="F146" s="13">
        <v>85000</v>
      </c>
      <c r="G146" s="27">
        <f t="shared" si="4"/>
        <v>19000</v>
      </c>
      <c r="H146" s="23">
        <f>(E146-F146)/F146</f>
        <v>0.2235294117647059</v>
      </c>
    </row>
    <row r="147" spans="1:8" ht="12.75" customHeight="1">
      <c r="A147" s="11" t="s">
        <v>430</v>
      </c>
      <c r="B147" s="11">
        <v>16209</v>
      </c>
      <c r="C147" s="74" t="s">
        <v>436</v>
      </c>
      <c r="D147" s="74" t="s">
        <v>113</v>
      </c>
      <c r="E147" s="2">
        <v>22000</v>
      </c>
      <c r="F147" s="13">
        <v>20000</v>
      </c>
      <c r="G147" s="27">
        <f t="shared" si="4"/>
        <v>2000</v>
      </c>
      <c r="H147" s="23">
        <f>(E147-F147)/F147</f>
        <v>0.1</v>
      </c>
    </row>
    <row r="148" spans="1:8" ht="18.75" customHeight="1">
      <c r="A148" s="207" t="s">
        <v>55</v>
      </c>
      <c r="B148" s="207"/>
      <c r="C148" s="207"/>
      <c r="D148" s="207"/>
      <c r="E148" s="4">
        <f>SUM(E7:E147)</f>
        <v>12122000</v>
      </c>
      <c r="F148" s="15">
        <f>SUM(F7:F147)</f>
        <v>11744200</v>
      </c>
      <c r="G148" s="28">
        <f t="shared" si="4"/>
        <v>377800</v>
      </c>
      <c r="H148" s="24">
        <f>(E148-F148)/F148</f>
        <v>0.03216907069021304</v>
      </c>
    </row>
    <row r="149" spans="1:8" ht="21" customHeight="1">
      <c r="A149" s="12"/>
      <c r="B149" s="12"/>
      <c r="C149" s="209" t="s">
        <v>75</v>
      </c>
      <c r="D149" s="209"/>
      <c r="E149" s="8"/>
      <c r="F149" s="14"/>
      <c r="G149" s="29"/>
      <c r="H149" s="25"/>
    </row>
    <row r="150" spans="1:8" ht="12" customHeight="1">
      <c r="A150" s="11">
        <v>2411</v>
      </c>
      <c r="B150" s="11">
        <v>20200</v>
      </c>
      <c r="C150" s="74" t="s">
        <v>371</v>
      </c>
      <c r="D150" s="74" t="s">
        <v>15</v>
      </c>
      <c r="E150" s="2">
        <v>5100</v>
      </c>
      <c r="F150" s="13">
        <v>10100</v>
      </c>
      <c r="G150" s="27">
        <f aca="true" t="shared" si="5" ref="G150:G197">E150-F150</f>
        <v>-5000</v>
      </c>
      <c r="H150" s="124">
        <f aca="true" t="shared" si="6" ref="H150:H263">(E150-F150)/F150</f>
        <v>-0.49504950495049505</v>
      </c>
    </row>
    <row r="151" spans="1:8" ht="12.75" customHeight="1">
      <c r="A151" s="11" t="s">
        <v>405</v>
      </c>
      <c r="B151" s="11">
        <v>20200</v>
      </c>
      <c r="C151" s="74" t="s">
        <v>10</v>
      </c>
      <c r="D151" s="74" t="s">
        <v>15</v>
      </c>
      <c r="E151" s="2">
        <v>24000</v>
      </c>
      <c r="F151" s="13">
        <v>26000</v>
      </c>
      <c r="G151" s="27">
        <f t="shared" si="5"/>
        <v>-2000</v>
      </c>
      <c r="H151" s="124">
        <f t="shared" si="6"/>
        <v>-0.07692307692307693</v>
      </c>
    </row>
    <row r="152" spans="1:8" ht="12.75" customHeight="1">
      <c r="A152" s="11">
        <v>4321</v>
      </c>
      <c r="B152" s="11">
        <v>20200</v>
      </c>
      <c r="C152" s="74" t="s">
        <v>122</v>
      </c>
      <c r="D152" s="74" t="s">
        <v>15</v>
      </c>
      <c r="E152" s="2">
        <v>8500</v>
      </c>
      <c r="F152" s="13">
        <v>0</v>
      </c>
      <c r="G152" s="27">
        <f>E152-F152</f>
        <v>8500</v>
      </c>
      <c r="H152" s="132" t="s">
        <v>184</v>
      </c>
    </row>
    <row r="153" spans="1:8" ht="12.75" customHeight="1">
      <c r="A153" s="11" t="s">
        <v>403</v>
      </c>
      <c r="B153" s="11">
        <v>20200</v>
      </c>
      <c r="C153" s="74" t="s">
        <v>437</v>
      </c>
      <c r="D153" s="74" t="s">
        <v>15</v>
      </c>
      <c r="E153" s="2">
        <v>2500</v>
      </c>
      <c r="F153" s="13">
        <v>2000</v>
      </c>
      <c r="G153" s="27">
        <f t="shared" si="5"/>
        <v>500</v>
      </c>
      <c r="H153" s="23">
        <f t="shared" si="6"/>
        <v>0.25</v>
      </c>
    </row>
    <row r="154" spans="1:8" ht="12.75" customHeight="1">
      <c r="A154" s="11">
        <v>3381</v>
      </c>
      <c r="B154" s="11">
        <v>20300</v>
      </c>
      <c r="C154" s="74" t="s">
        <v>107</v>
      </c>
      <c r="D154" s="74" t="s">
        <v>16</v>
      </c>
      <c r="E154" s="2">
        <v>36000</v>
      </c>
      <c r="F154" s="13">
        <v>17000</v>
      </c>
      <c r="G154" s="27">
        <f t="shared" si="5"/>
        <v>19000</v>
      </c>
      <c r="H154" s="23">
        <f t="shared" si="6"/>
        <v>1.1176470588235294</v>
      </c>
    </row>
    <row r="155" spans="1:8" ht="12.75" customHeight="1">
      <c r="A155" s="11">
        <v>2311</v>
      </c>
      <c r="B155" s="11">
        <v>20500</v>
      </c>
      <c r="C155" s="74" t="s">
        <v>370</v>
      </c>
      <c r="D155" s="74" t="s">
        <v>527</v>
      </c>
      <c r="E155" s="2">
        <v>5000</v>
      </c>
      <c r="F155" s="13">
        <v>5000</v>
      </c>
      <c r="G155" s="27">
        <f aca="true" t="shared" si="7" ref="G155:G160">E155-F155</f>
        <v>0</v>
      </c>
      <c r="H155" s="23">
        <f t="shared" si="6"/>
        <v>0</v>
      </c>
    </row>
    <row r="156" spans="1:8" ht="12.75" customHeight="1">
      <c r="A156" s="11">
        <v>3341</v>
      </c>
      <c r="B156" s="11">
        <v>20500</v>
      </c>
      <c r="C156" s="74" t="s">
        <v>10</v>
      </c>
      <c r="D156" s="74" t="s">
        <v>527</v>
      </c>
      <c r="E156" s="2">
        <v>27000</v>
      </c>
      <c r="F156" s="13">
        <v>27000</v>
      </c>
      <c r="G156" s="27">
        <f t="shared" si="7"/>
        <v>0</v>
      </c>
      <c r="H156" s="23">
        <f t="shared" si="6"/>
        <v>0</v>
      </c>
    </row>
    <row r="157" spans="1:8" ht="12.75" customHeight="1">
      <c r="A157" s="11">
        <v>3381</v>
      </c>
      <c r="B157" s="11">
        <v>20500</v>
      </c>
      <c r="C157" s="74" t="s">
        <v>107</v>
      </c>
      <c r="D157" s="74" t="s">
        <v>527</v>
      </c>
      <c r="E157" s="2">
        <v>13000</v>
      </c>
      <c r="F157" s="13">
        <v>13000</v>
      </c>
      <c r="G157" s="27">
        <f t="shared" si="7"/>
        <v>0</v>
      </c>
      <c r="H157" s="23">
        <f t="shared" si="6"/>
        <v>0</v>
      </c>
    </row>
    <row r="158" spans="1:8" ht="12.75" customHeight="1">
      <c r="A158" s="11">
        <v>4191</v>
      </c>
      <c r="B158" s="11">
        <v>20500</v>
      </c>
      <c r="C158" s="74" t="s">
        <v>384</v>
      </c>
      <c r="D158" s="74" t="s">
        <v>527</v>
      </c>
      <c r="E158" s="2">
        <v>5000</v>
      </c>
      <c r="F158" s="13">
        <v>5000</v>
      </c>
      <c r="G158" s="27">
        <f t="shared" si="7"/>
        <v>0</v>
      </c>
      <c r="H158" s="23">
        <f t="shared" si="6"/>
        <v>0</v>
      </c>
    </row>
    <row r="159" spans="1:8" ht="12.75" customHeight="1">
      <c r="A159" s="11">
        <v>4314</v>
      </c>
      <c r="B159" s="11">
        <v>20500</v>
      </c>
      <c r="C159" s="74" t="s">
        <v>504</v>
      </c>
      <c r="D159" s="74" t="s">
        <v>527</v>
      </c>
      <c r="E159" s="2">
        <v>5500</v>
      </c>
      <c r="F159" s="13">
        <v>5000</v>
      </c>
      <c r="G159" s="27">
        <f t="shared" si="7"/>
        <v>500</v>
      </c>
      <c r="H159" s="23">
        <f t="shared" si="6"/>
        <v>0.1</v>
      </c>
    </row>
    <row r="160" spans="1:8" ht="12.75" customHeight="1">
      <c r="A160" s="11">
        <v>9201</v>
      </c>
      <c r="B160" s="11">
        <v>20300</v>
      </c>
      <c r="C160" s="74" t="s">
        <v>4</v>
      </c>
      <c r="D160" s="74" t="s">
        <v>527</v>
      </c>
      <c r="E160" s="2">
        <v>1000</v>
      </c>
      <c r="F160" s="13">
        <v>1000</v>
      </c>
      <c r="G160" s="27">
        <f t="shared" si="7"/>
        <v>0</v>
      </c>
      <c r="H160" s="23">
        <f t="shared" si="6"/>
        <v>0</v>
      </c>
    </row>
    <row r="161" spans="1:9" ht="12.75" customHeight="1">
      <c r="A161" s="31">
        <v>9201</v>
      </c>
      <c r="B161" s="31">
        <v>20600</v>
      </c>
      <c r="C161" s="82" t="s">
        <v>4</v>
      </c>
      <c r="D161" s="82" t="s">
        <v>155</v>
      </c>
      <c r="E161" s="6">
        <v>90000</v>
      </c>
      <c r="F161" s="16">
        <v>64000</v>
      </c>
      <c r="G161" s="30">
        <f t="shared" si="5"/>
        <v>26000</v>
      </c>
      <c r="H161" s="43">
        <f t="shared" si="6"/>
        <v>0.40625</v>
      </c>
      <c r="I161" s="9"/>
    </row>
    <row r="162" spans="1:9" ht="12.75" customHeight="1">
      <c r="A162" s="18">
        <v>3421</v>
      </c>
      <c r="B162" s="18">
        <v>21200</v>
      </c>
      <c r="C162" s="81" t="s">
        <v>383</v>
      </c>
      <c r="D162" s="81" t="s">
        <v>72</v>
      </c>
      <c r="E162" s="8">
        <v>10000</v>
      </c>
      <c r="F162" s="14">
        <v>10000</v>
      </c>
      <c r="G162" s="29">
        <f t="shared" si="5"/>
        <v>0</v>
      </c>
      <c r="H162" s="25">
        <f t="shared" si="6"/>
        <v>0</v>
      </c>
      <c r="I162" s="9"/>
    </row>
    <row r="163" spans="1:9" ht="12.75" customHeight="1">
      <c r="A163" s="11" t="s">
        <v>390</v>
      </c>
      <c r="B163" s="11">
        <v>21300</v>
      </c>
      <c r="C163" s="74" t="s">
        <v>349</v>
      </c>
      <c r="D163" s="74" t="s">
        <v>70</v>
      </c>
      <c r="E163" s="2">
        <v>2000</v>
      </c>
      <c r="F163" s="13">
        <v>2000</v>
      </c>
      <c r="G163" s="27">
        <f t="shared" si="5"/>
        <v>0</v>
      </c>
      <c r="H163" s="23">
        <f t="shared" si="6"/>
        <v>0</v>
      </c>
      <c r="I163" s="9"/>
    </row>
    <row r="164" spans="1:9" ht="12.75" customHeight="1">
      <c r="A164" s="11">
        <v>2311</v>
      </c>
      <c r="B164" s="11">
        <v>21300</v>
      </c>
      <c r="C164" s="74" t="s">
        <v>370</v>
      </c>
      <c r="D164" s="74" t="s">
        <v>70</v>
      </c>
      <c r="E164" s="2">
        <v>5000</v>
      </c>
      <c r="F164" s="13">
        <v>4000</v>
      </c>
      <c r="G164" s="27">
        <f t="shared" si="5"/>
        <v>1000</v>
      </c>
      <c r="H164" s="23">
        <f t="shared" si="6"/>
        <v>0.25</v>
      </c>
      <c r="I164" s="9"/>
    </row>
    <row r="165" spans="1:9" ht="12.75" customHeight="1">
      <c r="A165" s="11">
        <v>3111</v>
      </c>
      <c r="B165" s="11">
        <v>21300</v>
      </c>
      <c r="C165" s="74" t="s">
        <v>375</v>
      </c>
      <c r="D165" s="74" t="s">
        <v>70</v>
      </c>
      <c r="E165" s="2">
        <v>2000</v>
      </c>
      <c r="F165" s="13">
        <v>0</v>
      </c>
      <c r="G165" s="27">
        <f>E165-F165</f>
        <v>2000</v>
      </c>
      <c r="H165" s="132" t="s">
        <v>184</v>
      </c>
      <c r="I165" s="9"/>
    </row>
    <row r="166" spans="1:9" ht="12.75" customHeight="1">
      <c r="A166" s="11">
        <v>3261</v>
      </c>
      <c r="B166" s="11">
        <v>21300</v>
      </c>
      <c r="C166" s="74" t="s">
        <v>118</v>
      </c>
      <c r="D166" s="74" t="s">
        <v>70</v>
      </c>
      <c r="E166" s="2">
        <v>3000</v>
      </c>
      <c r="F166" s="13">
        <v>3000</v>
      </c>
      <c r="G166" s="27">
        <f t="shared" si="5"/>
        <v>0</v>
      </c>
      <c r="H166" s="23">
        <f t="shared" si="6"/>
        <v>0</v>
      </c>
      <c r="I166" s="9"/>
    </row>
    <row r="167" spans="1:9" ht="12.75" customHeight="1">
      <c r="A167" s="11">
        <v>3371</v>
      </c>
      <c r="B167" s="11">
        <v>21300</v>
      </c>
      <c r="C167" s="74" t="s">
        <v>497</v>
      </c>
      <c r="D167" s="74" t="s">
        <v>70</v>
      </c>
      <c r="E167" s="2">
        <v>5000</v>
      </c>
      <c r="F167" s="13">
        <v>5000</v>
      </c>
      <c r="G167" s="27">
        <f t="shared" si="5"/>
        <v>0</v>
      </c>
      <c r="H167" s="23">
        <f t="shared" si="6"/>
        <v>0</v>
      </c>
      <c r="I167" s="9"/>
    </row>
    <row r="168" spans="1:9" ht="12.75" customHeight="1">
      <c r="A168" s="11">
        <v>9201</v>
      </c>
      <c r="B168" s="11">
        <v>21300</v>
      </c>
      <c r="C168" s="74" t="s">
        <v>4</v>
      </c>
      <c r="D168" s="74" t="s">
        <v>66</v>
      </c>
      <c r="E168" s="2">
        <v>12500</v>
      </c>
      <c r="F168" s="13">
        <v>12500</v>
      </c>
      <c r="G168" s="27">
        <f t="shared" si="5"/>
        <v>0</v>
      </c>
      <c r="H168" s="23">
        <f t="shared" si="6"/>
        <v>0</v>
      </c>
      <c r="I168" s="9"/>
    </row>
    <row r="169" spans="1:9" ht="12.75" customHeight="1">
      <c r="A169" s="11">
        <v>9201</v>
      </c>
      <c r="B169" s="11">
        <v>21301</v>
      </c>
      <c r="C169" s="74" t="s">
        <v>4</v>
      </c>
      <c r="D169" s="74" t="s">
        <v>70</v>
      </c>
      <c r="E169" s="2">
        <v>10000</v>
      </c>
      <c r="F169" s="13">
        <v>10000</v>
      </c>
      <c r="G169" s="27">
        <f t="shared" si="5"/>
        <v>0</v>
      </c>
      <c r="H169" s="23">
        <f t="shared" si="6"/>
        <v>0</v>
      </c>
      <c r="I169" s="9"/>
    </row>
    <row r="170" spans="1:9" ht="12.75" customHeight="1">
      <c r="A170" s="11">
        <v>3261</v>
      </c>
      <c r="B170" s="11">
        <v>21500</v>
      </c>
      <c r="C170" s="74" t="s">
        <v>118</v>
      </c>
      <c r="D170" s="74" t="s">
        <v>17</v>
      </c>
      <c r="E170" s="2">
        <v>2500</v>
      </c>
      <c r="F170" s="13">
        <v>2500</v>
      </c>
      <c r="G170" s="27">
        <f t="shared" si="5"/>
        <v>0</v>
      </c>
      <c r="H170" s="23">
        <f t="shared" si="6"/>
        <v>0</v>
      </c>
      <c r="I170" s="9"/>
    </row>
    <row r="171" spans="1:9" ht="12.75" customHeight="1">
      <c r="A171" s="11">
        <v>9201</v>
      </c>
      <c r="B171" s="11">
        <v>21500</v>
      </c>
      <c r="C171" s="74" t="s">
        <v>4</v>
      </c>
      <c r="D171" s="74" t="s">
        <v>17</v>
      </c>
      <c r="E171" s="2">
        <v>5000</v>
      </c>
      <c r="F171" s="13">
        <v>28000</v>
      </c>
      <c r="G171" s="27">
        <f t="shared" si="5"/>
        <v>-23000</v>
      </c>
      <c r="H171" s="124">
        <f t="shared" si="6"/>
        <v>-0.8214285714285714</v>
      </c>
      <c r="I171" s="9"/>
    </row>
    <row r="172" spans="1:9" ht="12.75" customHeight="1">
      <c r="A172" s="31">
        <v>9201</v>
      </c>
      <c r="B172" s="31">
        <v>21600</v>
      </c>
      <c r="C172" s="82" t="s">
        <v>4</v>
      </c>
      <c r="D172" s="82" t="s">
        <v>18</v>
      </c>
      <c r="E172" s="6">
        <v>115000</v>
      </c>
      <c r="F172" s="16">
        <v>110000</v>
      </c>
      <c r="G172" s="30">
        <f t="shared" si="5"/>
        <v>5000</v>
      </c>
      <c r="H172" s="43">
        <f t="shared" si="6"/>
        <v>0.045454545454545456</v>
      </c>
      <c r="I172" s="9"/>
    </row>
    <row r="173" spans="1:8" ht="12.75" customHeight="1">
      <c r="A173" s="18">
        <v>9201</v>
      </c>
      <c r="B173" s="18">
        <v>22000</v>
      </c>
      <c r="C173" s="81" t="s">
        <v>4</v>
      </c>
      <c r="D173" s="81" t="s">
        <v>19</v>
      </c>
      <c r="E173" s="8">
        <v>60000</v>
      </c>
      <c r="F173" s="14">
        <v>40000</v>
      </c>
      <c r="G173" s="29">
        <f t="shared" si="5"/>
        <v>20000</v>
      </c>
      <c r="H173" s="25">
        <f t="shared" si="6"/>
        <v>0.5</v>
      </c>
    </row>
    <row r="174" spans="1:8" ht="12.75" customHeight="1">
      <c r="A174" s="11">
        <v>3321</v>
      </c>
      <c r="B174" s="11">
        <v>22001</v>
      </c>
      <c r="C174" s="74" t="s">
        <v>379</v>
      </c>
      <c r="D174" s="74" t="s">
        <v>20</v>
      </c>
      <c r="E174" s="2">
        <v>10000</v>
      </c>
      <c r="F174" s="13">
        <v>10000</v>
      </c>
      <c r="G174" s="27">
        <f t="shared" si="5"/>
        <v>0</v>
      </c>
      <c r="H174" s="23">
        <f t="shared" si="6"/>
        <v>0</v>
      </c>
    </row>
    <row r="175" spans="1:8" ht="12.75" customHeight="1">
      <c r="A175" s="11" t="s">
        <v>405</v>
      </c>
      <c r="B175" s="11">
        <v>22001</v>
      </c>
      <c r="C175" s="74" t="s">
        <v>10</v>
      </c>
      <c r="D175" s="74" t="s">
        <v>20</v>
      </c>
      <c r="E175" s="2">
        <v>20000</v>
      </c>
      <c r="F175" s="13">
        <v>15000</v>
      </c>
      <c r="G175" s="27">
        <f t="shared" si="5"/>
        <v>5000</v>
      </c>
      <c r="H175" s="23">
        <f t="shared" si="6"/>
        <v>0.3333333333333333</v>
      </c>
    </row>
    <row r="176" spans="1:8" ht="12.75" customHeight="1">
      <c r="A176" s="11" t="s">
        <v>403</v>
      </c>
      <c r="B176" s="11">
        <v>22001</v>
      </c>
      <c r="C176" s="74" t="s">
        <v>3</v>
      </c>
      <c r="D176" s="74" t="s">
        <v>20</v>
      </c>
      <c r="E176" s="2">
        <v>1000</v>
      </c>
      <c r="F176" s="13">
        <v>1000</v>
      </c>
      <c r="G176" s="27">
        <f t="shared" si="5"/>
        <v>0</v>
      </c>
      <c r="H176" s="23">
        <f t="shared" si="6"/>
        <v>0</v>
      </c>
    </row>
    <row r="177" spans="1:23" ht="12.75" customHeight="1">
      <c r="A177" s="11">
        <v>9201</v>
      </c>
      <c r="B177" s="11">
        <v>22001</v>
      </c>
      <c r="C177" s="74" t="s">
        <v>4</v>
      </c>
      <c r="D177" s="74" t="s">
        <v>20</v>
      </c>
      <c r="E177" s="2">
        <v>20000</v>
      </c>
      <c r="F177" s="13">
        <v>15000</v>
      </c>
      <c r="G177" s="27">
        <f t="shared" si="5"/>
        <v>5000</v>
      </c>
      <c r="H177" s="23">
        <f t="shared" si="6"/>
        <v>0.3333333333333333</v>
      </c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8" ht="12.75" customHeight="1">
      <c r="A178" s="31">
        <v>9201</v>
      </c>
      <c r="B178" s="31">
        <v>22002</v>
      </c>
      <c r="C178" s="82" t="s">
        <v>4</v>
      </c>
      <c r="D178" s="82" t="s">
        <v>21</v>
      </c>
      <c r="E178" s="2">
        <v>35000</v>
      </c>
      <c r="F178" s="13">
        <v>70000</v>
      </c>
      <c r="G178" s="27">
        <f t="shared" si="5"/>
        <v>-35000</v>
      </c>
      <c r="H178" s="124">
        <f t="shared" si="6"/>
        <v>-0.5</v>
      </c>
    </row>
    <row r="179" spans="1:8" ht="12.75" customHeight="1">
      <c r="A179" s="11">
        <v>2311</v>
      </c>
      <c r="B179" s="18">
        <v>22100</v>
      </c>
      <c r="C179" s="81" t="s">
        <v>370</v>
      </c>
      <c r="D179" s="81" t="s">
        <v>22</v>
      </c>
      <c r="E179" s="8">
        <v>1000</v>
      </c>
      <c r="F179" s="14">
        <v>13000</v>
      </c>
      <c r="G179" s="29">
        <f t="shared" si="5"/>
        <v>-12000</v>
      </c>
      <c r="H179" s="125">
        <f t="shared" si="6"/>
        <v>-0.9230769230769231</v>
      </c>
    </row>
    <row r="180" spans="1:8" ht="12.75" customHeight="1">
      <c r="A180" s="11">
        <v>3231</v>
      </c>
      <c r="B180" s="11">
        <v>22100</v>
      </c>
      <c r="C180" s="74" t="s">
        <v>376</v>
      </c>
      <c r="D180" s="74" t="s">
        <v>22</v>
      </c>
      <c r="E180" s="2">
        <v>1000</v>
      </c>
      <c r="F180" s="13">
        <v>150000</v>
      </c>
      <c r="G180" s="27">
        <f t="shared" si="5"/>
        <v>-149000</v>
      </c>
      <c r="H180" s="124">
        <f t="shared" si="6"/>
        <v>-0.9933333333333333</v>
      </c>
    </row>
    <row r="181" spans="1:8" ht="12.75" customHeight="1">
      <c r="A181" s="11">
        <v>3261</v>
      </c>
      <c r="B181" s="11">
        <v>22100</v>
      </c>
      <c r="C181" s="74" t="s">
        <v>118</v>
      </c>
      <c r="D181" s="74" t="s">
        <v>22</v>
      </c>
      <c r="E181" s="2">
        <v>1000</v>
      </c>
      <c r="F181" s="13">
        <v>5000</v>
      </c>
      <c r="G181" s="27">
        <f t="shared" si="5"/>
        <v>-4000</v>
      </c>
      <c r="H181" s="124">
        <f t="shared" si="6"/>
        <v>-0.8</v>
      </c>
    </row>
    <row r="182" spans="1:8" ht="12.75" customHeight="1">
      <c r="A182" s="11" t="s">
        <v>405</v>
      </c>
      <c r="B182" s="11">
        <v>22100</v>
      </c>
      <c r="C182" s="74" t="s">
        <v>10</v>
      </c>
      <c r="D182" s="74" t="s">
        <v>22</v>
      </c>
      <c r="E182" s="2">
        <v>1000</v>
      </c>
      <c r="F182" s="13">
        <v>40000</v>
      </c>
      <c r="G182" s="27">
        <f t="shared" si="5"/>
        <v>-39000</v>
      </c>
      <c r="H182" s="124">
        <f t="shared" si="6"/>
        <v>-0.975</v>
      </c>
    </row>
    <row r="183" spans="1:8" ht="12.75" customHeight="1">
      <c r="A183" s="11">
        <v>3381</v>
      </c>
      <c r="B183" s="11">
        <v>22100</v>
      </c>
      <c r="C183" s="74" t="s">
        <v>107</v>
      </c>
      <c r="D183" s="74" t="s">
        <v>22</v>
      </c>
      <c r="E183" s="2">
        <v>1000</v>
      </c>
      <c r="F183" s="13">
        <v>10000</v>
      </c>
      <c r="G183" s="27">
        <f t="shared" si="5"/>
        <v>-9000</v>
      </c>
      <c r="H183" s="124">
        <f t="shared" si="6"/>
        <v>-0.9</v>
      </c>
    </row>
    <row r="184" spans="1:8" ht="12.75" customHeight="1">
      <c r="A184" s="11">
        <v>3421</v>
      </c>
      <c r="B184" s="11">
        <v>22100</v>
      </c>
      <c r="C184" s="74" t="s">
        <v>383</v>
      </c>
      <c r="D184" s="74" t="s">
        <v>22</v>
      </c>
      <c r="E184" s="2">
        <v>1000</v>
      </c>
      <c r="F184" s="13">
        <v>80000</v>
      </c>
      <c r="G184" s="27">
        <f t="shared" si="5"/>
        <v>-79000</v>
      </c>
      <c r="H184" s="124">
        <f t="shared" si="6"/>
        <v>-0.9875</v>
      </c>
    </row>
    <row r="185" spans="1:8" ht="12.75" customHeight="1">
      <c r="A185" s="31">
        <v>9201</v>
      </c>
      <c r="B185" s="31">
        <v>22100</v>
      </c>
      <c r="C185" s="82" t="s">
        <v>4</v>
      </c>
      <c r="D185" s="82" t="s">
        <v>22</v>
      </c>
      <c r="E185" s="6">
        <v>5000</v>
      </c>
      <c r="F185" s="16">
        <v>135000</v>
      </c>
      <c r="G185" s="30">
        <f t="shared" si="5"/>
        <v>-130000</v>
      </c>
      <c r="H185" s="126">
        <f t="shared" si="6"/>
        <v>-0.9629629629629629</v>
      </c>
    </row>
    <row r="186" spans="1:9" ht="12.75" customHeight="1">
      <c r="A186" s="11" t="s">
        <v>390</v>
      </c>
      <c r="B186" s="11">
        <v>22104</v>
      </c>
      <c r="C186" s="74" t="s">
        <v>349</v>
      </c>
      <c r="D186" s="74" t="s">
        <v>23</v>
      </c>
      <c r="E186" s="2">
        <v>20000</v>
      </c>
      <c r="F186" s="13">
        <v>20000</v>
      </c>
      <c r="G186" s="27">
        <f t="shared" si="5"/>
        <v>0</v>
      </c>
      <c r="H186" s="23">
        <f t="shared" si="6"/>
        <v>0</v>
      </c>
      <c r="I186" s="9"/>
    </row>
    <row r="187" spans="1:9" ht="12.75" customHeight="1">
      <c r="A187" s="11">
        <v>1351</v>
      </c>
      <c r="B187" s="11">
        <v>22104</v>
      </c>
      <c r="C187" s="74" t="s">
        <v>94</v>
      </c>
      <c r="D187" s="74" t="s">
        <v>23</v>
      </c>
      <c r="E187" s="2">
        <v>5000</v>
      </c>
      <c r="F187" s="13">
        <v>5000</v>
      </c>
      <c r="G187" s="27">
        <f t="shared" si="5"/>
        <v>0</v>
      </c>
      <c r="H187" s="23">
        <f t="shared" si="6"/>
        <v>0</v>
      </c>
      <c r="I187" s="9"/>
    </row>
    <row r="188" spans="1:9" ht="12.75" customHeight="1">
      <c r="A188" s="11">
        <v>2311</v>
      </c>
      <c r="B188" s="11">
        <v>22104</v>
      </c>
      <c r="C188" s="74" t="s">
        <v>370</v>
      </c>
      <c r="D188" s="74" t="s">
        <v>23</v>
      </c>
      <c r="E188" s="2">
        <v>2000</v>
      </c>
      <c r="F188" s="13">
        <v>2000</v>
      </c>
      <c r="G188" s="27">
        <f t="shared" si="5"/>
        <v>0</v>
      </c>
      <c r="H188" s="23">
        <f t="shared" si="6"/>
        <v>0</v>
      </c>
      <c r="I188" s="9"/>
    </row>
    <row r="189" spans="1:9" ht="12.75" customHeight="1">
      <c r="A189" s="11">
        <v>3231</v>
      </c>
      <c r="B189" s="11">
        <v>22104</v>
      </c>
      <c r="C189" s="74" t="s">
        <v>376</v>
      </c>
      <c r="D189" s="74" t="s">
        <v>23</v>
      </c>
      <c r="E189" s="2">
        <v>3000</v>
      </c>
      <c r="F189" s="13">
        <v>3000</v>
      </c>
      <c r="G189" s="27">
        <f t="shared" si="5"/>
        <v>0</v>
      </c>
      <c r="H189" s="23">
        <f t="shared" si="6"/>
        <v>0</v>
      </c>
      <c r="I189" s="9"/>
    </row>
    <row r="190" spans="1:8" ht="12.75" customHeight="1">
      <c r="A190" s="11" t="s">
        <v>405</v>
      </c>
      <c r="B190" s="11">
        <v>22104</v>
      </c>
      <c r="C190" s="74" t="s">
        <v>10</v>
      </c>
      <c r="D190" s="74" t="s">
        <v>23</v>
      </c>
      <c r="E190" s="2">
        <v>2000</v>
      </c>
      <c r="F190" s="13">
        <v>1000</v>
      </c>
      <c r="G190" s="27">
        <f t="shared" si="5"/>
        <v>1000</v>
      </c>
      <c r="H190" s="23">
        <f t="shared" si="6"/>
        <v>1</v>
      </c>
    </row>
    <row r="191" spans="1:8" ht="12.75" customHeight="1">
      <c r="A191" s="11">
        <v>3421</v>
      </c>
      <c r="B191" s="11">
        <v>22104</v>
      </c>
      <c r="C191" s="74" t="s">
        <v>383</v>
      </c>
      <c r="D191" s="74" t="s">
        <v>23</v>
      </c>
      <c r="E191" s="2">
        <v>2000</v>
      </c>
      <c r="F191" s="13">
        <v>1500</v>
      </c>
      <c r="G191" s="27">
        <f t="shared" si="5"/>
        <v>500</v>
      </c>
      <c r="H191" s="23">
        <f t="shared" si="6"/>
        <v>0.3333333333333333</v>
      </c>
    </row>
    <row r="192" spans="1:8" ht="12.75" customHeight="1">
      <c r="A192" s="31">
        <v>9201</v>
      </c>
      <c r="B192" s="31">
        <v>22104</v>
      </c>
      <c r="C192" s="82" t="s">
        <v>4</v>
      </c>
      <c r="D192" s="82" t="s">
        <v>23</v>
      </c>
      <c r="E192" s="6">
        <v>4000</v>
      </c>
      <c r="F192" s="16">
        <v>3000</v>
      </c>
      <c r="G192" s="30">
        <f t="shared" si="5"/>
        <v>1000</v>
      </c>
      <c r="H192" s="43">
        <f t="shared" si="6"/>
        <v>0.3333333333333333</v>
      </c>
    </row>
    <row r="193" spans="1:8" ht="12.75" customHeight="1">
      <c r="A193" s="11" t="s">
        <v>390</v>
      </c>
      <c r="B193" s="18">
        <v>22199</v>
      </c>
      <c r="C193" s="74" t="s">
        <v>349</v>
      </c>
      <c r="D193" s="81" t="s">
        <v>165</v>
      </c>
      <c r="E193" s="8">
        <v>7000</v>
      </c>
      <c r="F193" s="14">
        <v>7000</v>
      </c>
      <c r="G193" s="29">
        <f t="shared" si="5"/>
        <v>0</v>
      </c>
      <c r="H193" s="23">
        <f t="shared" si="6"/>
        <v>0</v>
      </c>
    </row>
    <row r="194" spans="1:9" ht="12.75" customHeight="1">
      <c r="A194" s="11">
        <v>1721</v>
      </c>
      <c r="B194" s="11">
        <v>22199</v>
      </c>
      <c r="C194" s="74" t="s">
        <v>120</v>
      </c>
      <c r="D194" s="74" t="s">
        <v>165</v>
      </c>
      <c r="E194" s="2">
        <v>2000</v>
      </c>
      <c r="F194" s="13">
        <v>2000</v>
      </c>
      <c r="G194" s="27">
        <f t="shared" si="5"/>
        <v>0</v>
      </c>
      <c r="H194" s="23">
        <f t="shared" si="6"/>
        <v>0</v>
      </c>
      <c r="I194" s="9"/>
    </row>
    <row r="195" spans="1:9" ht="12.75" customHeight="1">
      <c r="A195" s="11">
        <v>2411</v>
      </c>
      <c r="B195" s="11">
        <v>22199</v>
      </c>
      <c r="C195" s="74" t="s">
        <v>371</v>
      </c>
      <c r="D195" s="74" t="s">
        <v>165</v>
      </c>
      <c r="E195" s="2">
        <v>30000</v>
      </c>
      <c r="F195" s="13">
        <v>15000</v>
      </c>
      <c r="G195" s="27">
        <f t="shared" si="5"/>
        <v>15000</v>
      </c>
      <c r="H195" s="23">
        <f t="shared" si="6"/>
        <v>1</v>
      </c>
      <c r="I195" s="9"/>
    </row>
    <row r="196" spans="1:9" ht="12.75" customHeight="1">
      <c r="A196" s="11">
        <v>3261</v>
      </c>
      <c r="B196" s="11">
        <v>22199</v>
      </c>
      <c r="C196" s="74" t="s">
        <v>118</v>
      </c>
      <c r="D196" s="74" t="s">
        <v>169</v>
      </c>
      <c r="E196" s="2">
        <v>15000</v>
      </c>
      <c r="F196" s="13">
        <v>10000</v>
      </c>
      <c r="G196" s="27">
        <f t="shared" si="5"/>
        <v>5000</v>
      </c>
      <c r="H196" s="23">
        <f t="shared" si="6"/>
        <v>0.5</v>
      </c>
      <c r="I196" s="9"/>
    </row>
    <row r="197" spans="1:9" ht="12.75" customHeight="1">
      <c r="A197" s="11" t="s">
        <v>405</v>
      </c>
      <c r="B197" s="11">
        <v>22199</v>
      </c>
      <c r="C197" s="74" t="s">
        <v>10</v>
      </c>
      <c r="D197" s="74" t="s">
        <v>165</v>
      </c>
      <c r="E197" s="2">
        <v>2000</v>
      </c>
      <c r="F197" s="13">
        <v>2000</v>
      </c>
      <c r="G197" s="27">
        <f t="shared" si="5"/>
        <v>0</v>
      </c>
      <c r="H197" s="23">
        <f t="shared" si="6"/>
        <v>0</v>
      </c>
      <c r="I197" s="9"/>
    </row>
    <row r="198" spans="1:23" ht="12.75" customHeight="1">
      <c r="A198" s="11">
        <v>3381</v>
      </c>
      <c r="B198" s="11">
        <v>22199</v>
      </c>
      <c r="C198" s="74" t="s">
        <v>107</v>
      </c>
      <c r="D198" s="74" t="s">
        <v>165</v>
      </c>
      <c r="E198" s="2">
        <v>5000</v>
      </c>
      <c r="F198" s="13">
        <v>5000</v>
      </c>
      <c r="G198" s="27">
        <f aca="true" t="shared" si="8" ref="G198:G231">E198-F198</f>
        <v>0</v>
      </c>
      <c r="H198" s="23">
        <f t="shared" si="6"/>
        <v>0</v>
      </c>
      <c r="I198" s="9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9" ht="12.75" customHeight="1">
      <c r="A199" s="11">
        <v>3421</v>
      </c>
      <c r="B199" s="11">
        <v>22199</v>
      </c>
      <c r="C199" s="74" t="s">
        <v>383</v>
      </c>
      <c r="D199" s="74" t="s">
        <v>165</v>
      </c>
      <c r="E199" s="2">
        <v>2000</v>
      </c>
      <c r="F199" s="13">
        <v>2000</v>
      </c>
      <c r="G199" s="27">
        <f t="shared" si="8"/>
        <v>0</v>
      </c>
      <c r="H199" s="23">
        <f t="shared" si="6"/>
        <v>0</v>
      </c>
      <c r="I199" s="9"/>
    </row>
    <row r="200" spans="1:8" ht="12.75" customHeight="1">
      <c r="A200" s="31">
        <v>9201</v>
      </c>
      <c r="B200" s="31">
        <v>22199</v>
      </c>
      <c r="C200" s="82" t="s">
        <v>4</v>
      </c>
      <c r="D200" s="74" t="s">
        <v>165</v>
      </c>
      <c r="E200" s="2">
        <v>10000</v>
      </c>
      <c r="F200" s="13">
        <v>8000</v>
      </c>
      <c r="G200" s="27">
        <f t="shared" si="8"/>
        <v>2000</v>
      </c>
      <c r="H200" s="23">
        <f t="shared" si="6"/>
        <v>0.25</v>
      </c>
    </row>
    <row r="201" spans="1:8" ht="12.75" customHeight="1">
      <c r="A201" s="11" t="s">
        <v>390</v>
      </c>
      <c r="B201" s="18">
        <v>22200</v>
      </c>
      <c r="C201" s="81" t="s">
        <v>349</v>
      </c>
      <c r="D201" s="81" t="s">
        <v>24</v>
      </c>
      <c r="E201" s="8">
        <v>14000</v>
      </c>
      <c r="F201" s="14">
        <v>14000</v>
      </c>
      <c r="G201" s="29">
        <f t="shared" si="8"/>
        <v>0</v>
      </c>
      <c r="H201" s="25">
        <f t="shared" si="6"/>
        <v>0</v>
      </c>
    </row>
    <row r="202" spans="1:8" ht="12.75" customHeight="1">
      <c r="A202" s="11">
        <v>1351</v>
      </c>
      <c r="B202" s="11">
        <v>22200</v>
      </c>
      <c r="C202" s="74" t="s">
        <v>94</v>
      </c>
      <c r="D202" s="74" t="s">
        <v>24</v>
      </c>
      <c r="E202" s="2">
        <v>1500</v>
      </c>
      <c r="F202" s="13">
        <v>1500</v>
      </c>
      <c r="G202" s="27">
        <f t="shared" si="8"/>
        <v>0</v>
      </c>
      <c r="H202" s="23">
        <f t="shared" si="6"/>
        <v>0</v>
      </c>
    </row>
    <row r="203" spans="1:8" ht="12.75" customHeight="1">
      <c r="A203" s="11" t="s">
        <v>391</v>
      </c>
      <c r="B203" s="11">
        <v>22200</v>
      </c>
      <c r="C203" s="74" t="s">
        <v>5</v>
      </c>
      <c r="D203" s="74" t="s">
        <v>24</v>
      </c>
      <c r="E203" s="2">
        <v>5000</v>
      </c>
      <c r="F203" s="13">
        <v>5000</v>
      </c>
      <c r="G203" s="27">
        <f t="shared" si="8"/>
        <v>0</v>
      </c>
      <c r="H203" s="23">
        <f t="shared" si="6"/>
        <v>0</v>
      </c>
    </row>
    <row r="204" spans="1:8" ht="12.75" customHeight="1">
      <c r="A204" s="11">
        <v>1721</v>
      </c>
      <c r="B204" s="11">
        <v>22200</v>
      </c>
      <c r="C204" s="74" t="s">
        <v>120</v>
      </c>
      <c r="D204" s="74" t="s">
        <v>24</v>
      </c>
      <c r="E204" s="2">
        <v>1500</v>
      </c>
      <c r="F204" s="13">
        <v>1500</v>
      </c>
      <c r="G204" s="27">
        <f t="shared" si="8"/>
        <v>0</v>
      </c>
      <c r="H204" s="23">
        <f t="shared" si="6"/>
        <v>0</v>
      </c>
    </row>
    <row r="205" spans="1:8" ht="12.75" customHeight="1">
      <c r="A205" s="11">
        <v>2311</v>
      </c>
      <c r="B205" s="11">
        <v>22200</v>
      </c>
      <c r="C205" s="74" t="s">
        <v>370</v>
      </c>
      <c r="D205" s="74" t="s">
        <v>24</v>
      </c>
      <c r="E205" s="2">
        <v>22000</v>
      </c>
      <c r="F205" s="13">
        <v>22000</v>
      </c>
      <c r="G205" s="27">
        <f t="shared" si="8"/>
        <v>0</v>
      </c>
      <c r="H205" s="23">
        <f t="shared" si="6"/>
        <v>0</v>
      </c>
    </row>
    <row r="206" spans="1:8" ht="12.75" customHeight="1">
      <c r="A206" s="11">
        <v>2411</v>
      </c>
      <c r="B206" s="11">
        <v>22200</v>
      </c>
      <c r="C206" s="74" t="s">
        <v>371</v>
      </c>
      <c r="D206" s="74" t="s">
        <v>24</v>
      </c>
      <c r="E206" s="2">
        <v>3000</v>
      </c>
      <c r="F206" s="13">
        <v>3000</v>
      </c>
      <c r="G206" s="27">
        <f t="shared" si="8"/>
        <v>0</v>
      </c>
      <c r="H206" s="23">
        <f t="shared" si="6"/>
        <v>0</v>
      </c>
    </row>
    <row r="207" spans="1:8" ht="12.75" customHeight="1">
      <c r="A207" s="11">
        <v>3261</v>
      </c>
      <c r="B207" s="11">
        <v>22200</v>
      </c>
      <c r="C207" s="74" t="s">
        <v>118</v>
      </c>
      <c r="D207" s="74" t="s">
        <v>24</v>
      </c>
      <c r="E207" s="2">
        <v>3500</v>
      </c>
      <c r="F207" s="13">
        <v>3500</v>
      </c>
      <c r="G207" s="27">
        <f t="shared" si="8"/>
        <v>0</v>
      </c>
      <c r="H207" s="23">
        <f t="shared" si="6"/>
        <v>0</v>
      </c>
    </row>
    <row r="208" spans="1:8" ht="12.75" customHeight="1">
      <c r="A208" s="11">
        <v>3321</v>
      </c>
      <c r="B208" s="11">
        <v>22200</v>
      </c>
      <c r="C208" s="74" t="s">
        <v>379</v>
      </c>
      <c r="D208" s="74" t="s">
        <v>24</v>
      </c>
      <c r="E208" s="2">
        <v>3500</v>
      </c>
      <c r="F208" s="13">
        <v>3500</v>
      </c>
      <c r="G208" s="27">
        <f t="shared" si="8"/>
        <v>0</v>
      </c>
      <c r="H208" s="23">
        <f t="shared" si="6"/>
        <v>0</v>
      </c>
    </row>
    <row r="209" spans="1:8" ht="12.75" customHeight="1">
      <c r="A209" s="11" t="s">
        <v>405</v>
      </c>
      <c r="B209" s="11">
        <v>22200</v>
      </c>
      <c r="C209" s="74" t="s">
        <v>10</v>
      </c>
      <c r="D209" s="74" t="s">
        <v>24</v>
      </c>
      <c r="E209" s="2">
        <v>3000</v>
      </c>
      <c r="F209" s="13">
        <v>3000</v>
      </c>
      <c r="G209" s="27">
        <f t="shared" si="8"/>
        <v>0</v>
      </c>
      <c r="H209" s="23">
        <f t="shared" si="6"/>
        <v>0</v>
      </c>
    </row>
    <row r="210" spans="1:8" ht="12.75" customHeight="1">
      <c r="A210" s="11">
        <v>3371</v>
      </c>
      <c r="B210" s="11">
        <v>22200</v>
      </c>
      <c r="C210" s="74" t="s">
        <v>497</v>
      </c>
      <c r="D210" s="74" t="s">
        <v>24</v>
      </c>
      <c r="E210" s="2">
        <v>3000</v>
      </c>
      <c r="F210" s="13">
        <v>3000</v>
      </c>
      <c r="G210" s="27">
        <f>E210-F210</f>
        <v>0</v>
      </c>
      <c r="H210" s="23">
        <f t="shared" si="6"/>
        <v>0</v>
      </c>
    </row>
    <row r="211" spans="1:8" ht="12.75" customHeight="1">
      <c r="A211" s="11">
        <v>3421</v>
      </c>
      <c r="B211" s="11">
        <v>22200</v>
      </c>
      <c r="C211" s="74" t="s">
        <v>383</v>
      </c>
      <c r="D211" s="74" t="s">
        <v>24</v>
      </c>
      <c r="E211" s="2">
        <v>6000</v>
      </c>
      <c r="F211" s="13">
        <v>6000</v>
      </c>
      <c r="G211" s="27">
        <f t="shared" si="8"/>
        <v>0</v>
      </c>
      <c r="H211" s="23">
        <f t="shared" si="6"/>
        <v>0</v>
      </c>
    </row>
    <row r="212" spans="1:8" ht="12.75" customHeight="1">
      <c r="A212" s="11">
        <v>4321</v>
      </c>
      <c r="B212" s="11">
        <v>22200</v>
      </c>
      <c r="C212" s="74" t="s">
        <v>122</v>
      </c>
      <c r="D212" s="74" t="s">
        <v>24</v>
      </c>
      <c r="E212" s="2">
        <v>1000</v>
      </c>
      <c r="F212" s="13">
        <v>1000</v>
      </c>
      <c r="G212" s="27">
        <f t="shared" si="8"/>
        <v>0</v>
      </c>
      <c r="H212" s="23">
        <f t="shared" si="6"/>
        <v>0</v>
      </c>
    </row>
    <row r="213" spans="1:8" ht="12.75" customHeight="1">
      <c r="A213" s="11">
        <v>4931</v>
      </c>
      <c r="B213" s="11">
        <v>22200</v>
      </c>
      <c r="C213" s="74" t="s">
        <v>9</v>
      </c>
      <c r="D213" s="74" t="s">
        <v>24</v>
      </c>
      <c r="E213" s="2">
        <v>1500</v>
      </c>
      <c r="F213" s="13">
        <v>1500</v>
      </c>
      <c r="G213" s="27">
        <f t="shared" si="8"/>
        <v>0</v>
      </c>
      <c r="H213" s="23">
        <f t="shared" si="6"/>
        <v>0</v>
      </c>
    </row>
    <row r="214" spans="1:8" ht="12.75" customHeight="1">
      <c r="A214" s="11" t="s">
        <v>403</v>
      </c>
      <c r="B214" s="11">
        <v>22200</v>
      </c>
      <c r="C214" s="74" t="s">
        <v>3</v>
      </c>
      <c r="D214" s="74" t="s">
        <v>24</v>
      </c>
      <c r="E214" s="2">
        <v>10000</v>
      </c>
      <c r="F214" s="13">
        <v>10000</v>
      </c>
      <c r="G214" s="27">
        <f t="shared" si="8"/>
        <v>0</v>
      </c>
      <c r="H214" s="23">
        <f t="shared" si="6"/>
        <v>0</v>
      </c>
    </row>
    <row r="215" spans="1:8" ht="12.75" customHeight="1">
      <c r="A215" s="31">
        <v>9201</v>
      </c>
      <c r="B215" s="31">
        <v>22200</v>
      </c>
      <c r="C215" s="82" t="s">
        <v>4</v>
      </c>
      <c r="D215" s="82" t="s">
        <v>24</v>
      </c>
      <c r="E215" s="6">
        <v>150000</v>
      </c>
      <c r="F215" s="16">
        <v>150000</v>
      </c>
      <c r="G215" s="30">
        <f t="shared" si="8"/>
        <v>0</v>
      </c>
      <c r="H215" s="43">
        <f t="shared" si="6"/>
        <v>0</v>
      </c>
    </row>
    <row r="216" spans="1:8" ht="12.75" customHeight="1">
      <c r="A216" s="87">
        <v>9201</v>
      </c>
      <c r="B216" s="87">
        <v>22201</v>
      </c>
      <c r="C216" s="88" t="s">
        <v>4</v>
      </c>
      <c r="D216" s="88" t="s">
        <v>25</v>
      </c>
      <c r="E216" s="127">
        <v>25000</v>
      </c>
      <c r="F216" s="75">
        <v>25000</v>
      </c>
      <c r="G216" s="76">
        <f t="shared" si="8"/>
        <v>0</v>
      </c>
      <c r="H216" s="77">
        <f t="shared" si="6"/>
        <v>0</v>
      </c>
    </row>
    <row r="217" spans="1:8" ht="12.75" customHeight="1">
      <c r="A217" s="11">
        <v>1721</v>
      </c>
      <c r="B217" s="11">
        <v>22300</v>
      </c>
      <c r="C217" s="74" t="s">
        <v>120</v>
      </c>
      <c r="D217" s="74" t="s">
        <v>26</v>
      </c>
      <c r="E217" s="2">
        <v>500</v>
      </c>
      <c r="F217" s="13">
        <v>500</v>
      </c>
      <c r="G217" s="27">
        <f t="shared" si="8"/>
        <v>0</v>
      </c>
      <c r="H217" s="23">
        <f t="shared" si="6"/>
        <v>0</v>
      </c>
    </row>
    <row r="218" spans="1:8" ht="12.75" customHeight="1">
      <c r="A218" s="11">
        <v>2311</v>
      </c>
      <c r="B218" s="11">
        <v>22300</v>
      </c>
      <c r="C218" s="74" t="s">
        <v>370</v>
      </c>
      <c r="D218" s="74" t="s">
        <v>26</v>
      </c>
      <c r="E218" s="2">
        <v>8000</v>
      </c>
      <c r="F218" s="13">
        <v>8000</v>
      </c>
      <c r="G218" s="27">
        <f t="shared" si="8"/>
        <v>0</v>
      </c>
      <c r="H218" s="23">
        <f t="shared" si="6"/>
        <v>0</v>
      </c>
    </row>
    <row r="219" spans="1:8" ht="12.75" customHeight="1">
      <c r="A219" s="11">
        <v>2312</v>
      </c>
      <c r="B219" s="11">
        <v>22300</v>
      </c>
      <c r="C219" s="74" t="s">
        <v>372</v>
      </c>
      <c r="D219" s="74" t="s">
        <v>26</v>
      </c>
      <c r="E219" s="2">
        <v>1000</v>
      </c>
      <c r="F219" s="13">
        <v>1000</v>
      </c>
      <c r="G219" s="27">
        <f t="shared" si="8"/>
        <v>0</v>
      </c>
      <c r="H219" s="23">
        <f t="shared" si="6"/>
        <v>0</v>
      </c>
    </row>
    <row r="220" spans="1:8" ht="12.75" customHeight="1">
      <c r="A220" s="11">
        <v>2313</v>
      </c>
      <c r="B220" s="11">
        <v>22300</v>
      </c>
      <c r="C220" s="74" t="s">
        <v>373</v>
      </c>
      <c r="D220" s="74" t="s">
        <v>26</v>
      </c>
      <c r="E220" s="2">
        <v>1000</v>
      </c>
      <c r="F220" s="13">
        <v>1000</v>
      </c>
      <c r="G220" s="27">
        <f>E220-F220</f>
        <v>0</v>
      </c>
      <c r="H220" s="23">
        <f t="shared" si="6"/>
        <v>0</v>
      </c>
    </row>
    <row r="221" spans="1:8" ht="12.75" customHeight="1">
      <c r="A221" s="11">
        <v>2314</v>
      </c>
      <c r="B221" s="11">
        <v>22300</v>
      </c>
      <c r="C221" s="74" t="s">
        <v>96</v>
      </c>
      <c r="D221" s="74" t="s">
        <v>26</v>
      </c>
      <c r="E221" s="2">
        <v>1000</v>
      </c>
      <c r="F221" s="13">
        <v>1000</v>
      </c>
      <c r="G221" s="27">
        <f t="shared" si="8"/>
        <v>0</v>
      </c>
      <c r="H221" s="23">
        <f t="shared" si="6"/>
        <v>0</v>
      </c>
    </row>
    <row r="222" spans="1:8" ht="12.75" customHeight="1">
      <c r="A222" s="11">
        <v>3261</v>
      </c>
      <c r="B222" s="11">
        <v>22300</v>
      </c>
      <c r="C222" s="74" t="s">
        <v>118</v>
      </c>
      <c r="D222" s="74" t="s">
        <v>26</v>
      </c>
      <c r="E222" s="2">
        <v>4000</v>
      </c>
      <c r="F222" s="13">
        <v>2500</v>
      </c>
      <c r="G222" s="27">
        <f t="shared" si="8"/>
        <v>1500</v>
      </c>
      <c r="H222" s="23">
        <f t="shared" si="6"/>
        <v>0.6</v>
      </c>
    </row>
    <row r="223" spans="1:8" ht="12.75" customHeight="1">
      <c r="A223" s="11" t="s">
        <v>405</v>
      </c>
      <c r="B223" s="11">
        <v>22300</v>
      </c>
      <c r="C223" s="74" t="s">
        <v>10</v>
      </c>
      <c r="D223" s="74" t="s">
        <v>26</v>
      </c>
      <c r="E223" s="2">
        <v>5000</v>
      </c>
      <c r="F223" s="13">
        <v>3000</v>
      </c>
      <c r="G223" s="27">
        <f t="shared" si="8"/>
        <v>2000</v>
      </c>
      <c r="H223" s="23">
        <f t="shared" si="6"/>
        <v>0.6666666666666666</v>
      </c>
    </row>
    <row r="224" spans="1:23" ht="12.75" customHeight="1">
      <c r="A224" s="11">
        <v>3371</v>
      </c>
      <c r="B224" s="11">
        <v>22300</v>
      </c>
      <c r="C224" s="74" t="s">
        <v>497</v>
      </c>
      <c r="D224" s="74" t="s">
        <v>26</v>
      </c>
      <c r="E224" s="2">
        <v>1000</v>
      </c>
      <c r="F224" s="13">
        <v>1000</v>
      </c>
      <c r="G224" s="27">
        <f>E224-F224</f>
        <v>0</v>
      </c>
      <c r="H224" s="23">
        <f>(E224-F224)/F224</f>
        <v>0</v>
      </c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8" ht="12.75" customHeight="1">
      <c r="A225" s="11">
        <v>3381</v>
      </c>
      <c r="B225" s="11">
        <v>22300</v>
      </c>
      <c r="C225" s="74" t="s">
        <v>107</v>
      </c>
      <c r="D225" s="74" t="s">
        <v>26</v>
      </c>
      <c r="E225" s="2">
        <v>22000</v>
      </c>
      <c r="F225" s="13">
        <v>18000</v>
      </c>
      <c r="G225" s="27">
        <f t="shared" si="8"/>
        <v>4000</v>
      </c>
      <c r="H225" s="23">
        <f t="shared" si="6"/>
        <v>0.2222222222222222</v>
      </c>
    </row>
    <row r="226" spans="1:8" ht="12.75" customHeight="1">
      <c r="A226" s="11">
        <v>3411</v>
      </c>
      <c r="B226" s="11">
        <v>22300</v>
      </c>
      <c r="C226" s="74" t="s">
        <v>121</v>
      </c>
      <c r="D226" s="74" t="s">
        <v>26</v>
      </c>
      <c r="E226" s="2">
        <v>2000</v>
      </c>
      <c r="F226" s="13">
        <v>2000</v>
      </c>
      <c r="G226" s="27">
        <f t="shared" si="8"/>
        <v>0</v>
      </c>
      <c r="H226" s="43">
        <f aca="true" t="shared" si="9" ref="H226:H321">(E226-F226)/F226</f>
        <v>0</v>
      </c>
    </row>
    <row r="227" spans="1:8" ht="12.75" customHeight="1">
      <c r="A227" s="18">
        <v>1351</v>
      </c>
      <c r="B227" s="18">
        <v>22400</v>
      </c>
      <c r="C227" s="81" t="s">
        <v>94</v>
      </c>
      <c r="D227" s="81" t="s">
        <v>27</v>
      </c>
      <c r="E227" s="8">
        <v>1500</v>
      </c>
      <c r="F227" s="14">
        <v>1500</v>
      </c>
      <c r="G227" s="29">
        <f>E227-F227</f>
        <v>0</v>
      </c>
      <c r="H227" s="23">
        <f t="shared" si="6"/>
        <v>0</v>
      </c>
    </row>
    <row r="228" spans="1:8" ht="12.75" customHeight="1">
      <c r="A228" s="11">
        <v>1721</v>
      </c>
      <c r="B228" s="11">
        <v>22400</v>
      </c>
      <c r="C228" s="74" t="s">
        <v>120</v>
      </c>
      <c r="D228" s="74" t="s">
        <v>27</v>
      </c>
      <c r="E228" s="2">
        <v>1000</v>
      </c>
      <c r="F228" s="13">
        <v>1000</v>
      </c>
      <c r="G228" s="27">
        <f t="shared" si="8"/>
        <v>0</v>
      </c>
      <c r="H228" s="23">
        <f t="shared" si="6"/>
        <v>0</v>
      </c>
    </row>
    <row r="229" spans="1:8" ht="12.75" customHeight="1">
      <c r="A229" s="11">
        <v>2311</v>
      </c>
      <c r="B229" s="11">
        <v>22400</v>
      </c>
      <c r="C229" s="74" t="s">
        <v>370</v>
      </c>
      <c r="D229" s="74" t="s">
        <v>27</v>
      </c>
      <c r="E229" s="2">
        <v>1000</v>
      </c>
      <c r="F229" s="13">
        <v>1000</v>
      </c>
      <c r="G229" s="27">
        <f t="shared" si="8"/>
        <v>0</v>
      </c>
      <c r="H229" s="23">
        <f t="shared" si="6"/>
        <v>0</v>
      </c>
    </row>
    <row r="230" spans="1:8" ht="12.75" customHeight="1">
      <c r="A230" s="11">
        <v>3261</v>
      </c>
      <c r="B230" s="11">
        <v>22400</v>
      </c>
      <c r="C230" s="74" t="s">
        <v>118</v>
      </c>
      <c r="D230" s="74" t="s">
        <v>27</v>
      </c>
      <c r="E230" s="2">
        <v>2000</v>
      </c>
      <c r="F230" s="13">
        <v>1000</v>
      </c>
      <c r="G230" s="27">
        <f t="shared" si="8"/>
        <v>1000</v>
      </c>
      <c r="H230" s="23">
        <f t="shared" si="6"/>
        <v>1</v>
      </c>
    </row>
    <row r="231" spans="1:8" ht="12.75" customHeight="1">
      <c r="A231" s="11">
        <v>3321</v>
      </c>
      <c r="B231" s="11">
        <v>22400</v>
      </c>
      <c r="C231" s="74" t="s">
        <v>379</v>
      </c>
      <c r="D231" s="74" t="s">
        <v>27</v>
      </c>
      <c r="E231" s="2">
        <v>1000</v>
      </c>
      <c r="F231" s="13">
        <v>1000</v>
      </c>
      <c r="G231" s="27">
        <f t="shared" si="8"/>
        <v>0</v>
      </c>
      <c r="H231" s="23">
        <f t="shared" si="9"/>
        <v>0</v>
      </c>
    </row>
    <row r="232" spans="1:8" ht="12.75" customHeight="1">
      <c r="A232" s="31">
        <v>9201</v>
      </c>
      <c r="B232" s="31">
        <v>22400</v>
      </c>
      <c r="C232" s="82" t="s">
        <v>4</v>
      </c>
      <c r="D232" s="82" t="s">
        <v>27</v>
      </c>
      <c r="E232" s="6">
        <v>70000</v>
      </c>
      <c r="F232" s="16">
        <v>65000</v>
      </c>
      <c r="G232" s="30">
        <f aca="true" t="shared" si="10" ref="G232:G267">E232-F232</f>
        <v>5000</v>
      </c>
      <c r="H232" s="43">
        <f t="shared" si="9"/>
        <v>0.07692307692307693</v>
      </c>
    </row>
    <row r="233" spans="1:8" ht="12.75" customHeight="1">
      <c r="A233" s="11">
        <v>9201</v>
      </c>
      <c r="B233" s="11">
        <v>22500</v>
      </c>
      <c r="C233" s="74" t="s">
        <v>4</v>
      </c>
      <c r="D233" s="74" t="s">
        <v>28</v>
      </c>
      <c r="E233" s="2">
        <v>3000</v>
      </c>
      <c r="F233" s="13">
        <v>2000</v>
      </c>
      <c r="G233" s="27">
        <f t="shared" si="10"/>
        <v>1000</v>
      </c>
      <c r="H233" s="23">
        <f t="shared" si="9"/>
        <v>0.5</v>
      </c>
    </row>
    <row r="234" spans="1:8" ht="12.75" customHeight="1">
      <c r="A234" s="11">
        <v>1601</v>
      </c>
      <c r="B234" s="11">
        <v>22502</v>
      </c>
      <c r="C234" s="74" t="s">
        <v>356</v>
      </c>
      <c r="D234" s="74" t="s">
        <v>336</v>
      </c>
      <c r="E234" s="2">
        <v>30000</v>
      </c>
      <c r="F234" s="13">
        <v>105000</v>
      </c>
      <c r="G234" s="27">
        <f t="shared" si="10"/>
        <v>-75000</v>
      </c>
      <c r="H234" s="124">
        <f t="shared" si="9"/>
        <v>-0.7142857142857143</v>
      </c>
    </row>
    <row r="235" spans="1:8" ht="12.75" customHeight="1">
      <c r="A235" s="11">
        <v>1623</v>
      </c>
      <c r="B235" s="11">
        <v>22502</v>
      </c>
      <c r="C235" s="59" t="s">
        <v>362</v>
      </c>
      <c r="D235" s="74" t="s">
        <v>472</v>
      </c>
      <c r="E235" s="2">
        <v>974000</v>
      </c>
      <c r="F235" s="13">
        <v>944000</v>
      </c>
      <c r="G235" s="27">
        <f t="shared" si="10"/>
        <v>30000</v>
      </c>
      <c r="H235" s="23">
        <f t="shared" si="9"/>
        <v>0.03177966101694915</v>
      </c>
    </row>
    <row r="236" spans="1:8" ht="12.75" customHeight="1">
      <c r="A236" s="11">
        <v>1623</v>
      </c>
      <c r="B236" s="11">
        <v>22503</v>
      </c>
      <c r="C236" s="59" t="s">
        <v>362</v>
      </c>
      <c r="D236" s="74" t="s">
        <v>97</v>
      </c>
      <c r="E236" s="2">
        <v>0</v>
      </c>
      <c r="F236" s="13">
        <v>54800</v>
      </c>
      <c r="G236" s="27">
        <f t="shared" si="10"/>
        <v>-54800</v>
      </c>
      <c r="H236" s="124">
        <f t="shared" si="9"/>
        <v>-1</v>
      </c>
    </row>
    <row r="237" spans="1:8" ht="12.75" customHeight="1">
      <c r="A237" s="31">
        <v>1623</v>
      </c>
      <c r="B237" s="31">
        <v>22504</v>
      </c>
      <c r="C237" s="67" t="s">
        <v>362</v>
      </c>
      <c r="D237" s="82" t="s">
        <v>156</v>
      </c>
      <c r="E237" s="6">
        <v>80200</v>
      </c>
      <c r="F237" s="16">
        <v>80200</v>
      </c>
      <c r="G237" s="30">
        <f t="shared" si="10"/>
        <v>0</v>
      </c>
      <c r="H237" s="43">
        <f t="shared" si="9"/>
        <v>0</v>
      </c>
    </row>
    <row r="238" spans="1:8" ht="12.75" customHeight="1">
      <c r="A238" s="18">
        <v>1351</v>
      </c>
      <c r="B238" s="18">
        <v>22601</v>
      </c>
      <c r="C238" s="68" t="s">
        <v>94</v>
      </c>
      <c r="D238" s="81" t="s">
        <v>29</v>
      </c>
      <c r="E238" s="8">
        <v>6000</v>
      </c>
      <c r="F238" s="14">
        <v>6000</v>
      </c>
      <c r="G238" s="27">
        <f t="shared" si="10"/>
        <v>0</v>
      </c>
      <c r="H238" s="23">
        <f t="shared" si="9"/>
        <v>0</v>
      </c>
    </row>
    <row r="239" spans="1:8" ht="12.75" customHeight="1">
      <c r="A239" s="11">
        <v>2311</v>
      </c>
      <c r="B239" s="11">
        <v>22601</v>
      </c>
      <c r="C239" s="74" t="s">
        <v>370</v>
      </c>
      <c r="D239" s="74" t="s">
        <v>29</v>
      </c>
      <c r="E239" s="2">
        <v>1000</v>
      </c>
      <c r="F239" s="13">
        <v>1000</v>
      </c>
      <c r="G239" s="27">
        <f t="shared" si="10"/>
        <v>0</v>
      </c>
      <c r="H239" s="23">
        <f t="shared" si="6"/>
        <v>0</v>
      </c>
    </row>
    <row r="240" spans="1:8" ht="12.75" customHeight="1">
      <c r="A240" s="11">
        <v>2314</v>
      </c>
      <c r="B240" s="11">
        <v>22601</v>
      </c>
      <c r="C240" s="74" t="s">
        <v>96</v>
      </c>
      <c r="D240" s="74" t="s">
        <v>29</v>
      </c>
      <c r="E240" s="2">
        <v>1000</v>
      </c>
      <c r="F240" s="13">
        <v>500</v>
      </c>
      <c r="G240" s="27">
        <f t="shared" si="10"/>
        <v>500</v>
      </c>
      <c r="H240" s="23">
        <f t="shared" si="6"/>
        <v>1</v>
      </c>
    </row>
    <row r="241" spans="1:8" ht="12.75" customHeight="1">
      <c r="A241" s="11" t="s">
        <v>405</v>
      </c>
      <c r="B241" s="11">
        <v>22601</v>
      </c>
      <c r="C241" s="74" t="s">
        <v>10</v>
      </c>
      <c r="D241" s="74" t="s">
        <v>29</v>
      </c>
      <c r="E241" s="2">
        <v>3000</v>
      </c>
      <c r="F241" s="13">
        <v>3000</v>
      </c>
      <c r="G241" s="27">
        <f t="shared" si="10"/>
        <v>0</v>
      </c>
      <c r="H241" s="23">
        <f t="shared" si="6"/>
        <v>0</v>
      </c>
    </row>
    <row r="242" spans="1:23" ht="12.75" customHeight="1">
      <c r="A242" s="11">
        <v>3371</v>
      </c>
      <c r="B242" s="11">
        <v>22601</v>
      </c>
      <c r="C242" s="74" t="s">
        <v>497</v>
      </c>
      <c r="D242" s="74" t="s">
        <v>29</v>
      </c>
      <c r="E242" s="2">
        <v>1000</v>
      </c>
      <c r="F242" s="13">
        <v>1000</v>
      </c>
      <c r="G242" s="27">
        <f t="shared" si="10"/>
        <v>0</v>
      </c>
      <c r="H242" s="23">
        <f t="shared" si="6"/>
        <v>0</v>
      </c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8" ht="12.75" customHeight="1">
      <c r="A243" s="11">
        <v>3381</v>
      </c>
      <c r="B243" s="11">
        <v>22601</v>
      </c>
      <c r="C243" s="74" t="s">
        <v>107</v>
      </c>
      <c r="D243" s="74" t="s">
        <v>29</v>
      </c>
      <c r="E243" s="2">
        <v>15000</v>
      </c>
      <c r="F243" s="13">
        <v>15000</v>
      </c>
      <c r="G243" s="27">
        <f t="shared" si="10"/>
        <v>0</v>
      </c>
      <c r="H243" s="23">
        <f t="shared" si="6"/>
        <v>0</v>
      </c>
    </row>
    <row r="244" spans="1:8" ht="12.75" customHeight="1">
      <c r="A244" s="11">
        <v>3411</v>
      </c>
      <c r="B244" s="11">
        <v>22601</v>
      </c>
      <c r="C244" s="74" t="s">
        <v>121</v>
      </c>
      <c r="D244" s="74" t="s">
        <v>29</v>
      </c>
      <c r="E244" s="2">
        <v>6000</v>
      </c>
      <c r="F244" s="13">
        <v>4000</v>
      </c>
      <c r="G244" s="27">
        <f t="shared" si="10"/>
        <v>2000</v>
      </c>
      <c r="H244" s="23">
        <f t="shared" si="6"/>
        <v>0.5</v>
      </c>
    </row>
    <row r="245" spans="1:8" ht="12.75" customHeight="1">
      <c r="A245" s="11">
        <v>4191</v>
      </c>
      <c r="B245" s="11">
        <v>22601</v>
      </c>
      <c r="C245" s="74" t="s">
        <v>384</v>
      </c>
      <c r="D245" s="74" t="s">
        <v>29</v>
      </c>
      <c r="E245" s="2">
        <v>1000</v>
      </c>
      <c r="F245" s="13">
        <v>1000</v>
      </c>
      <c r="G245" s="27">
        <f t="shared" si="10"/>
        <v>0</v>
      </c>
      <c r="H245" s="23">
        <f t="shared" si="9"/>
        <v>0</v>
      </c>
    </row>
    <row r="246" spans="1:8" ht="12.75" customHeight="1">
      <c r="A246" s="11">
        <v>4314</v>
      </c>
      <c r="B246" s="11">
        <v>22601</v>
      </c>
      <c r="C246" s="74" t="s">
        <v>504</v>
      </c>
      <c r="D246" s="74" t="s">
        <v>29</v>
      </c>
      <c r="E246" s="2">
        <v>1000</v>
      </c>
      <c r="F246" s="13">
        <v>0</v>
      </c>
      <c r="G246" s="27">
        <f>E246-F246</f>
        <v>1000</v>
      </c>
      <c r="H246" s="132" t="s">
        <v>184</v>
      </c>
    </row>
    <row r="247" spans="1:9" ht="12.75" customHeight="1">
      <c r="A247" s="11">
        <v>4321</v>
      </c>
      <c r="B247" s="11">
        <v>22601</v>
      </c>
      <c r="C247" s="74" t="s">
        <v>122</v>
      </c>
      <c r="D247" s="74" t="s">
        <v>29</v>
      </c>
      <c r="E247" s="2">
        <v>1000</v>
      </c>
      <c r="F247" s="13">
        <v>500</v>
      </c>
      <c r="G247" s="27">
        <f t="shared" si="10"/>
        <v>500</v>
      </c>
      <c r="H247" s="23">
        <f t="shared" si="9"/>
        <v>1</v>
      </c>
      <c r="I247" s="9"/>
    </row>
    <row r="248" spans="1:9" ht="12.75" customHeight="1">
      <c r="A248" s="31" t="s">
        <v>403</v>
      </c>
      <c r="B248" s="31">
        <v>22601</v>
      </c>
      <c r="C248" s="82" t="s">
        <v>3</v>
      </c>
      <c r="D248" s="82" t="s">
        <v>29</v>
      </c>
      <c r="E248" s="6">
        <v>20000</v>
      </c>
      <c r="F248" s="16">
        <v>15000</v>
      </c>
      <c r="G248" s="30">
        <f t="shared" si="10"/>
        <v>5000</v>
      </c>
      <c r="H248" s="43">
        <f t="shared" si="9"/>
        <v>0.3333333333333333</v>
      </c>
      <c r="I248" s="9"/>
    </row>
    <row r="249" spans="1:9" ht="12.75" customHeight="1">
      <c r="A249" s="18" t="s">
        <v>391</v>
      </c>
      <c r="B249" s="18">
        <v>22602</v>
      </c>
      <c r="C249" s="81" t="s">
        <v>5</v>
      </c>
      <c r="D249" s="81" t="s">
        <v>30</v>
      </c>
      <c r="E249" s="8">
        <v>2000</v>
      </c>
      <c r="F249" s="14">
        <v>2000</v>
      </c>
      <c r="G249" s="29">
        <f t="shared" si="10"/>
        <v>0</v>
      </c>
      <c r="H249" s="23">
        <f t="shared" si="9"/>
        <v>0</v>
      </c>
      <c r="I249" s="9"/>
    </row>
    <row r="250" spans="1:9" ht="12.75" customHeight="1">
      <c r="A250" s="11">
        <v>1721</v>
      </c>
      <c r="B250" s="11">
        <v>22602</v>
      </c>
      <c r="C250" s="74" t="s">
        <v>120</v>
      </c>
      <c r="D250" s="74" t="s">
        <v>30</v>
      </c>
      <c r="E250" s="2">
        <v>3000</v>
      </c>
      <c r="F250" s="13">
        <v>3000</v>
      </c>
      <c r="G250" s="27">
        <f t="shared" si="10"/>
        <v>0</v>
      </c>
      <c r="H250" s="23">
        <f t="shared" si="9"/>
        <v>0</v>
      </c>
      <c r="I250" s="9"/>
    </row>
    <row r="251" spans="1:9" ht="12.75" customHeight="1">
      <c r="A251" s="11">
        <v>2311</v>
      </c>
      <c r="B251" s="11">
        <v>22602</v>
      </c>
      <c r="C251" s="74" t="s">
        <v>370</v>
      </c>
      <c r="D251" s="74" t="s">
        <v>30</v>
      </c>
      <c r="E251" s="2">
        <v>2000</v>
      </c>
      <c r="F251" s="13">
        <v>2000</v>
      </c>
      <c r="G251" s="27">
        <f t="shared" si="10"/>
        <v>0</v>
      </c>
      <c r="H251" s="23">
        <f t="shared" si="9"/>
        <v>0</v>
      </c>
      <c r="I251" s="9"/>
    </row>
    <row r="252" spans="1:9" ht="12.75" customHeight="1">
      <c r="A252" s="11">
        <v>2312</v>
      </c>
      <c r="B252" s="11">
        <v>22602</v>
      </c>
      <c r="C252" s="74" t="s">
        <v>372</v>
      </c>
      <c r="D252" s="74" t="s">
        <v>30</v>
      </c>
      <c r="E252" s="2">
        <v>2000</v>
      </c>
      <c r="F252" s="13">
        <v>2000</v>
      </c>
      <c r="G252" s="27">
        <f>E252-F252</f>
        <v>0</v>
      </c>
      <c r="H252" s="23">
        <f t="shared" si="9"/>
        <v>0</v>
      </c>
      <c r="I252" s="9"/>
    </row>
    <row r="253" spans="1:9" ht="12.75" customHeight="1">
      <c r="A253" s="11">
        <v>2314</v>
      </c>
      <c r="B253" s="11">
        <v>22602</v>
      </c>
      <c r="C253" s="74" t="s">
        <v>96</v>
      </c>
      <c r="D253" s="74" t="s">
        <v>30</v>
      </c>
      <c r="E253" s="2">
        <v>6000</v>
      </c>
      <c r="F253" s="13">
        <v>5000</v>
      </c>
      <c r="G253" s="27">
        <f t="shared" si="10"/>
        <v>1000</v>
      </c>
      <c r="H253" s="23">
        <f t="shared" si="9"/>
        <v>0.2</v>
      </c>
      <c r="I253" s="9"/>
    </row>
    <row r="254" spans="1:9" ht="12.75" customHeight="1">
      <c r="A254" s="11">
        <v>3111</v>
      </c>
      <c r="B254" s="11">
        <v>22602</v>
      </c>
      <c r="C254" s="74" t="s">
        <v>375</v>
      </c>
      <c r="D254" s="74" t="s">
        <v>30</v>
      </c>
      <c r="E254" s="2">
        <v>1000</v>
      </c>
      <c r="F254" s="13">
        <v>1000</v>
      </c>
      <c r="G254" s="27">
        <f t="shared" si="10"/>
        <v>0</v>
      </c>
      <c r="H254" s="23">
        <f t="shared" si="9"/>
        <v>0</v>
      </c>
      <c r="I254" s="9"/>
    </row>
    <row r="255" spans="1:9" ht="12.75" customHeight="1">
      <c r="A255" s="11">
        <v>3261</v>
      </c>
      <c r="B255" s="11">
        <v>22602</v>
      </c>
      <c r="C255" s="74" t="s">
        <v>118</v>
      </c>
      <c r="D255" s="74" t="s">
        <v>30</v>
      </c>
      <c r="E255" s="2">
        <v>1000</v>
      </c>
      <c r="F255" s="13">
        <v>1000</v>
      </c>
      <c r="G255" s="27">
        <f t="shared" si="10"/>
        <v>0</v>
      </c>
      <c r="H255" s="23">
        <f t="shared" si="9"/>
        <v>0</v>
      </c>
      <c r="I255" s="9"/>
    </row>
    <row r="256" spans="1:9" ht="12.75" customHeight="1">
      <c r="A256" s="11">
        <v>3321</v>
      </c>
      <c r="B256" s="11">
        <v>22602</v>
      </c>
      <c r="C256" s="74" t="s">
        <v>379</v>
      </c>
      <c r="D256" s="74" t="s">
        <v>30</v>
      </c>
      <c r="E256" s="2">
        <v>1000</v>
      </c>
      <c r="F256" s="13">
        <v>1000</v>
      </c>
      <c r="G256" s="27">
        <f>E256-F256</f>
        <v>0</v>
      </c>
      <c r="H256" s="23">
        <f t="shared" si="9"/>
        <v>0</v>
      </c>
      <c r="I256" s="9"/>
    </row>
    <row r="257" spans="1:9" ht="12.75" customHeight="1">
      <c r="A257" s="11">
        <v>3322</v>
      </c>
      <c r="B257" s="11">
        <v>22602</v>
      </c>
      <c r="C257" s="74" t="s">
        <v>380</v>
      </c>
      <c r="D257" s="74" t="s">
        <v>30</v>
      </c>
      <c r="E257" s="2">
        <v>1000</v>
      </c>
      <c r="F257" s="13">
        <v>1000</v>
      </c>
      <c r="G257" s="27">
        <f>E257-F257</f>
        <v>0</v>
      </c>
      <c r="H257" s="23">
        <f t="shared" si="9"/>
        <v>0</v>
      </c>
      <c r="I257" s="9"/>
    </row>
    <row r="258" spans="1:9" ht="12.75" customHeight="1">
      <c r="A258" s="11" t="s">
        <v>405</v>
      </c>
      <c r="B258" s="11">
        <v>22602</v>
      </c>
      <c r="C258" s="74" t="s">
        <v>10</v>
      </c>
      <c r="D258" s="74" t="s">
        <v>30</v>
      </c>
      <c r="E258" s="2">
        <v>2000</v>
      </c>
      <c r="F258" s="13">
        <v>2000</v>
      </c>
      <c r="G258" s="27">
        <f t="shared" si="10"/>
        <v>0</v>
      </c>
      <c r="H258" s="23">
        <f t="shared" si="9"/>
        <v>0</v>
      </c>
      <c r="I258" s="9"/>
    </row>
    <row r="259" spans="1:9" ht="12.75" customHeight="1">
      <c r="A259" s="11">
        <v>3361</v>
      </c>
      <c r="B259" s="11">
        <v>22602</v>
      </c>
      <c r="C259" s="74" t="s">
        <v>12</v>
      </c>
      <c r="D259" s="74" t="s">
        <v>30</v>
      </c>
      <c r="E259" s="2">
        <v>2000</v>
      </c>
      <c r="F259" s="13">
        <v>0</v>
      </c>
      <c r="G259" s="27">
        <f>E259-F259</f>
        <v>2000</v>
      </c>
      <c r="H259" s="132" t="s">
        <v>184</v>
      </c>
      <c r="I259" s="9"/>
    </row>
    <row r="260" spans="1:23" ht="12.75" customHeight="1">
      <c r="A260" s="11">
        <v>3371</v>
      </c>
      <c r="B260" s="11">
        <v>22602</v>
      </c>
      <c r="C260" s="74" t="s">
        <v>497</v>
      </c>
      <c r="D260" s="74" t="s">
        <v>30</v>
      </c>
      <c r="E260" s="2">
        <v>4000</v>
      </c>
      <c r="F260" s="13">
        <v>4000</v>
      </c>
      <c r="G260" s="27">
        <f t="shared" si="10"/>
        <v>0</v>
      </c>
      <c r="H260" s="23">
        <f t="shared" si="6"/>
        <v>0</v>
      </c>
      <c r="I260" s="9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8" ht="12.75" customHeight="1">
      <c r="A261" s="11">
        <v>3381</v>
      </c>
      <c r="B261" s="11">
        <v>22602</v>
      </c>
      <c r="C261" s="74" t="s">
        <v>107</v>
      </c>
      <c r="D261" s="74" t="s">
        <v>30</v>
      </c>
      <c r="E261" s="2">
        <v>8000</v>
      </c>
      <c r="F261" s="13">
        <v>8000</v>
      </c>
      <c r="G261" s="27">
        <f t="shared" si="10"/>
        <v>0</v>
      </c>
      <c r="H261" s="23">
        <f t="shared" si="6"/>
        <v>0</v>
      </c>
    </row>
    <row r="262" spans="1:8" ht="12.75" customHeight="1">
      <c r="A262" s="11">
        <v>3411</v>
      </c>
      <c r="B262" s="11">
        <v>22602</v>
      </c>
      <c r="C262" s="74" t="s">
        <v>121</v>
      </c>
      <c r="D262" s="74" t="s">
        <v>30</v>
      </c>
      <c r="E262" s="2">
        <v>1000</v>
      </c>
      <c r="F262" s="13">
        <v>1000</v>
      </c>
      <c r="G262" s="27">
        <f t="shared" si="10"/>
        <v>0</v>
      </c>
      <c r="H262" s="23">
        <f t="shared" si="6"/>
        <v>0</v>
      </c>
    </row>
    <row r="263" spans="1:8" ht="12.75" customHeight="1">
      <c r="A263" s="11">
        <v>4191</v>
      </c>
      <c r="B263" s="11">
        <v>22602</v>
      </c>
      <c r="C263" s="74" t="s">
        <v>384</v>
      </c>
      <c r="D263" s="74" t="s">
        <v>30</v>
      </c>
      <c r="E263" s="2">
        <v>2000</v>
      </c>
      <c r="F263" s="13">
        <v>3000</v>
      </c>
      <c r="G263" s="27">
        <f t="shared" si="10"/>
        <v>-1000</v>
      </c>
      <c r="H263" s="124">
        <f t="shared" si="6"/>
        <v>-0.3333333333333333</v>
      </c>
    </row>
    <row r="264" spans="1:8" ht="12.75" customHeight="1">
      <c r="A264" s="11">
        <v>4314</v>
      </c>
      <c r="B264" s="11">
        <v>22602</v>
      </c>
      <c r="C264" s="74" t="s">
        <v>504</v>
      </c>
      <c r="D264" s="74" t="s">
        <v>30</v>
      </c>
      <c r="E264" s="2">
        <v>10000</v>
      </c>
      <c r="F264" s="13">
        <v>10000</v>
      </c>
      <c r="G264" s="27">
        <f t="shared" si="10"/>
        <v>0</v>
      </c>
      <c r="H264" s="23">
        <f aca="true" t="shared" si="11" ref="H264:H272">(E264-F264)/F264</f>
        <v>0</v>
      </c>
    </row>
    <row r="265" spans="1:8" ht="12.75" customHeight="1">
      <c r="A265" s="11">
        <v>4321</v>
      </c>
      <c r="B265" s="11">
        <v>22602</v>
      </c>
      <c r="C265" s="74" t="s">
        <v>122</v>
      </c>
      <c r="D265" s="74" t="s">
        <v>30</v>
      </c>
      <c r="E265" s="2">
        <v>13000</v>
      </c>
      <c r="F265" s="13">
        <v>12000</v>
      </c>
      <c r="G265" s="27">
        <f t="shared" si="10"/>
        <v>1000</v>
      </c>
      <c r="H265" s="23">
        <f t="shared" si="11"/>
        <v>0.08333333333333333</v>
      </c>
    </row>
    <row r="266" spans="1:8" ht="12.75" customHeight="1">
      <c r="A266" s="11">
        <v>4931</v>
      </c>
      <c r="B266" s="11">
        <v>22602</v>
      </c>
      <c r="C266" s="74" t="s">
        <v>9</v>
      </c>
      <c r="D266" s="74" t="s">
        <v>30</v>
      </c>
      <c r="E266" s="2">
        <v>1000</v>
      </c>
      <c r="F266" s="13">
        <v>1000</v>
      </c>
      <c r="G266" s="27">
        <f>E266-F266</f>
        <v>0</v>
      </c>
      <c r="H266" s="23">
        <f t="shared" si="11"/>
        <v>0</v>
      </c>
    </row>
    <row r="267" spans="1:8" ht="12.75" customHeight="1">
      <c r="A267" s="11" t="s">
        <v>403</v>
      </c>
      <c r="B267" s="11">
        <v>22602</v>
      </c>
      <c r="C267" s="74" t="s">
        <v>3</v>
      </c>
      <c r="D267" s="74" t="s">
        <v>30</v>
      </c>
      <c r="E267" s="2">
        <v>5000</v>
      </c>
      <c r="F267" s="13">
        <v>5000</v>
      </c>
      <c r="G267" s="27">
        <f t="shared" si="10"/>
        <v>0</v>
      </c>
      <c r="H267" s="23">
        <f t="shared" si="11"/>
        <v>0</v>
      </c>
    </row>
    <row r="268" spans="1:8" ht="12.75" customHeight="1">
      <c r="A268" s="11">
        <v>9201</v>
      </c>
      <c r="B268" s="11">
        <v>22602</v>
      </c>
      <c r="C268" s="74" t="s">
        <v>4</v>
      </c>
      <c r="D268" s="74" t="s">
        <v>30</v>
      </c>
      <c r="E268" s="2">
        <v>1000</v>
      </c>
      <c r="F268" s="13">
        <v>1000</v>
      </c>
      <c r="G268" s="27">
        <f aca="true" t="shared" si="12" ref="G268:G302">E268-F268</f>
        <v>0</v>
      </c>
      <c r="H268" s="23">
        <f t="shared" si="11"/>
        <v>0</v>
      </c>
    </row>
    <row r="269" spans="1:8" ht="12.75" customHeight="1">
      <c r="A269" s="11">
        <v>9311</v>
      </c>
      <c r="B269" s="11">
        <v>22602</v>
      </c>
      <c r="C269" s="74" t="s">
        <v>6</v>
      </c>
      <c r="D269" s="74" t="s">
        <v>30</v>
      </c>
      <c r="E269" s="2">
        <v>1000</v>
      </c>
      <c r="F269" s="13">
        <v>1000</v>
      </c>
      <c r="G269" s="27">
        <f>E269-F269</f>
        <v>0</v>
      </c>
      <c r="H269" s="23">
        <f t="shared" si="11"/>
        <v>0</v>
      </c>
    </row>
    <row r="270" spans="1:8" ht="12.75" customHeight="1">
      <c r="A270" s="11" t="s">
        <v>390</v>
      </c>
      <c r="B270" s="11">
        <v>22603</v>
      </c>
      <c r="C270" s="74" t="s">
        <v>349</v>
      </c>
      <c r="D270" s="74" t="s">
        <v>166</v>
      </c>
      <c r="E270" s="2">
        <v>1000</v>
      </c>
      <c r="F270" s="13">
        <v>1000</v>
      </c>
      <c r="G270" s="27">
        <f t="shared" si="12"/>
        <v>0</v>
      </c>
      <c r="H270" s="23">
        <f t="shared" si="11"/>
        <v>0</v>
      </c>
    </row>
    <row r="271" spans="1:9" ht="12.75" customHeight="1">
      <c r="A271" s="11" t="s">
        <v>391</v>
      </c>
      <c r="B271" s="11">
        <v>22603</v>
      </c>
      <c r="C271" s="74" t="s">
        <v>5</v>
      </c>
      <c r="D271" s="74" t="s">
        <v>166</v>
      </c>
      <c r="E271" s="2">
        <v>2000</v>
      </c>
      <c r="F271" s="13">
        <v>2000</v>
      </c>
      <c r="G271" s="27">
        <f t="shared" si="12"/>
        <v>0</v>
      </c>
      <c r="H271" s="23">
        <f t="shared" si="11"/>
        <v>0</v>
      </c>
      <c r="I271" s="9"/>
    </row>
    <row r="272" spans="1:9" ht="12.75" customHeight="1">
      <c r="A272" s="11">
        <v>3381</v>
      </c>
      <c r="B272" s="11">
        <v>22603</v>
      </c>
      <c r="C272" s="74" t="s">
        <v>107</v>
      </c>
      <c r="D272" s="74" t="s">
        <v>166</v>
      </c>
      <c r="E272" s="2">
        <v>1000</v>
      </c>
      <c r="F272" s="13">
        <v>1000</v>
      </c>
      <c r="G272" s="27">
        <f t="shared" si="12"/>
        <v>0</v>
      </c>
      <c r="H272" s="23">
        <f t="shared" si="11"/>
        <v>0</v>
      </c>
      <c r="I272" s="9"/>
    </row>
    <row r="273" spans="1:9" ht="12.75" customHeight="1">
      <c r="A273" s="11">
        <v>9201</v>
      </c>
      <c r="B273" s="11">
        <v>22603</v>
      </c>
      <c r="C273" s="74" t="s">
        <v>4</v>
      </c>
      <c r="D273" s="74" t="s">
        <v>166</v>
      </c>
      <c r="E273" s="2">
        <v>5000</v>
      </c>
      <c r="F273" s="13">
        <v>5000</v>
      </c>
      <c r="G273" s="27">
        <f t="shared" si="12"/>
        <v>0</v>
      </c>
      <c r="H273" s="23">
        <f t="shared" si="9"/>
        <v>0</v>
      </c>
      <c r="I273" s="9"/>
    </row>
    <row r="274" spans="1:9" ht="12.75" customHeight="1">
      <c r="A274" s="31">
        <v>9311</v>
      </c>
      <c r="B274" s="31">
        <v>22603</v>
      </c>
      <c r="C274" s="82" t="s">
        <v>6</v>
      </c>
      <c r="D274" s="82" t="s">
        <v>166</v>
      </c>
      <c r="E274" s="6">
        <v>1000</v>
      </c>
      <c r="F274" s="16">
        <v>1000</v>
      </c>
      <c r="G274" s="30">
        <f t="shared" si="12"/>
        <v>0</v>
      </c>
      <c r="H274" s="43">
        <f t="shared" si="9"/>
        <v>0</v>
      </c>
      <c r="I274" s="9"/>
    </row>
    <row r="275" spans="1:9" ht="12.75" customHeight="1">
      <c r="A275" s="11">
        <v>9201</v>
      </c>
      <c r="B275" s="11">
        <v>22604</v>
      </c>
      <c r="C275" s="74" t="s">
        <v>4</v>
      </c>
      <c r="D275" s="74" t="s">
        <v>31</v>
      </c>
      <c r="E275" s="2">
        <v>50000</v>
      </c>
      <c r="F275" s="13">
        <v>50000</v>
      </c>
      <c r="G275" s="27">
        <f t="shared" si="12"/>
        <v>0</v>
      </c>
      <c r="H275" s="25">
        <f t="shared" si="9"/>
        <v>0</v>
      </c>
      <c r="I275" s="9"/>
    </row>
    <row r="276" spans="1:9" ht="12.75" customHeight="1">
      <c r="A276" s="31">
        <v>9201</v>
      </c>
      <c r="B276" s="31">
        <v>22605</v>
      </c>
      <c r="C276" s="82" t="s">
        <v>4</v>
      </c>
      <c r="D276" s="82" t="s">
        <v>328</v>
      </c>
      <c r="E276" s="2">
        <v>40000</v>
      </c>
      <c r="F276" s="13">
        <v>40000</v>
      </c>
      <c r="G276" s="27">
        <f t="shared" si="12"/>
        <v>0</v>
      </c>
      <c r="H276" s="43">
        <f t="shared" si="9"/>
        <v>0</v>
      </c>
      <c r="I276" s="9"/>
    </row>
    <row r="277" spans="1:9" ht="12.75" customHeight="1">
      <c r="A277" s="11">
        <v>2312</v>
      </c>
      <c r="B277" s="11">
        <v>22609</v>
      </c>
      <c r="C277" s="74" t="s">
        <v>372</v>
      </c>
      <c r="D277" s="74" t="s">
        <v>182</v>
      </c>
      <c r="E277" s="8">
        <v>9000</v>
      </c>
      <c r="F277" s="14">
        <v>9000</v>
      </c>
      <c r="G277" s="29">
        <f t="shared" si="12"/>
        <v>0</v>
      </c>
      <c r="H277" s="23">
        <f t="shared" si="9"/>
        <v>0</v>
      </c>
      <c r="I277" s="9"/>
    </row>
    <row r="278" spans="1:9" ht="12.75" customHeight="1">
      <c r="A278" s="11" t="s">
        <v>405</v>
      </c>
      <c r="B278" s="11">
        <v>22609</v>
      </c>
      <c r="C278" s="74" t="s">
        <v>10</v>
      </c>
      <c r="D278" s="74" t="s">
        <v>181</v>
      </c>
      <c r="E278" s="2">
        <v>54000</v>
      </c>
      <c r="F278" s="13">
        <v>50000</v>
      </c>
      <c r="G278" s="27">
        <f t="shared" si="12"/>
        <v>4000</v>
      </c>
      <c r="H278" s="23">
        <f t="shared" si="9"/>
        <v>0.08</v>
      </c>
      <c r="I278" s="9"/>
    </row>
    <row r="279" spans="1:9" ht="12.75" customHeight="1">
      <c r="A279" s="11">
        <v>3411</v>
      </c>
      <c r="B279" s="11">
        <v>22609</v>
      </c>
      <c r="C279" s="74" t="s">
        <v>121</v>
      </c>
      <c r="D279" s="74" t="s">
        <v>180</v>
      </c>
      <c r="E279" s="2">
        <v>7000</v>
      </c>
      <c r="F279" s="13">
        <v>7000</v>
      </c>
      <c r="G279" s="27">
        <f t="shared" si="12"/>
        <v>0</v>
      </c>
      <c r="H279" s="23">
        <f t="shared" si="9"/>
        <v>0</v>
      </c>
      <c r="I279" s="9"/>
    </row>
    <row r="280" spans="1:18" ht="12.75" customHeight="1">
      <c r="A280" s="11" t="s">
        <v>390</v>
      </c>
      <c r="B280" s="11">
        <v>22699</v>
      </c>
      <c r="C280" s="74" t="s">
        <v>349</v>
      </c>
      <c r="D280" s="74" t="s">
        <v>32</v>
      </c>
      <c r="E280" s="2">
        <v>5000</v>
      </c>
      <c r="F280" s="13">
        <v>3000</v>
      </c>
      <c r="G280" s="27">
        <f t="shared" si="12"/>
        <v>2000</v>
      </c>
      <c r="H280" s="23">
        <f t="shared" si="9"/>
        <v>0.6666666666666666</v>
      </c>
      <c r="I280" s="9"/>
      <c r="J280" s="136"/>
      <c r="K280" s="136"/>
      <c r="L280" s="136"/>
      <c r="M280" s="61"/>
      <c r="N280" s="61"/>
      <c r="O280" s="61"/>
      <c r="P280" s="61"/>
      <c r="Q280" s="61"/>
      <c r="R280" s="84"/>
    </row>
    <row r="281" spans="1:18" ht="12.75" customHeight="1">
      <c r="A281" s="11">
        <v>1351</v>
      </c>
      <c r="B281" s="11">
        <v>22699</v>
      </c>
      <c r="C281" s="74" t="s">
        <v>94</v>
      </c>
      <c r="D281" s="74" t="s">
        <v>32</v>
      </c>
      <c r="E281" s="2">
        <v>7000</v>
      </c>
      <c r="F281" s="13">
        <v>6000</v>
      </c>
      <c r="G281" s="27">
        <f t="shared" si="12"/>
        <v>1000</v>
      </c>
      <c r="H281" s="23">
        <f t="shared" si="9"/>
        <v>0.16666666666666666</v>
      </c>
      <c r="I281" s="9"/>
      <c r="J281" s="136"/>
      <c r="K281" s="136"/>
      <c r="L281" s="136"/>
      <c r="M281" s="61"/>
      <c r="N281" s="61"/>
      <c r="O281" s="61"/>
      <c r="P281" s="61"/>
      <c r="Q281" s="61"/>
      <c r="R281" s="84"/>
    </row>
    <row r="282" spans="1:18" ht="12.75" customHeight="1">
      <c r="A282" s="11">
        <v>1511</v>
      </c>
      <c r="B282" s="11">
        <v>22699</v>
      </c>
      <c r="C282" s="74" t="s">
        <v>5</v>
      </c>
      <c r="D282" s="74" t="s">
        <v>32</v>
      </c>
      <c r="E282" s="2">
        <v>5000</v>
      </c>
      <c r="F282" s="13">
        <v>5000</v>
      </c>
      <c r="G282" s="27">
        <f t="shared" si="12"/>
        <v>0</v>
      </c>
      <c r="H282" s="23">
        <f t="shared" si="9"/>
        <v>0</v>
      </c>
      <c r="I282" s="9"/>
      <c r="J282" s="136"/>
      <c r="K282" s="136"/>
      <c r="L282" s="136"/>
      <c r="M282" s="61"/>
      <c r="N282" s="61"/>
      <c r="O282" s="61"/>
      <c r="P282" s="61"/>
      <c r="Q282" s="61"/>
      <c r="R282" s="84"/>
    </row>
    <row r="283" spans="1:18" ht="12.75" customHeight="1">
      <c r="A283" s="11">
        <v>1721</v>
      </c>
      <c r="B283" s="11">
        <v>22699</v>
      </c>
      <c r="C283" s="74" t="s">
        <v>120</v>
      </c>
      <c r="D283" s="74" t="s">
        <v>32</v>
      </c>
      <c r="E283" s="2">
        <v>12000</v>
      </c>
      <c r="F283" s="13">
        <v>12000</v>
      </c>
      <c r="G283" s="27">
        <f t="shared" si="12"/>
        <v>0</v>
      </c>
      <c r="H283" s="23">
        <f t="shared" si="9"/>
        <v>0</v>
      </c>
      <c r="I283" s="9"/>
      <c r="J283" s="136"/>
      <c r="K283" s="136"/>
      <c r="L283" s="136"/>
      <c r="M283" s="61"/>
      <c r="N283" s="61"/>
      <c r="O283" s="61"/>
      <c r="P283" s="61"/>
      <c r="Q283" s="61"/>
      <c r="R283" s="84"/>
    </row>
    <row r="284" spans="1:18" ht="12.75" customHeight="1">
      <c r="A284" s="11">
        <v>1731</v>
      </c>
      <c r="B284" s="11">
        <v>22699</v>
      </c>
      <c r="C284" s="74" t="s">
        <v>499</v>
      </c>
      <c r="D284" s="74" t="s">
        <v>32</v>
      </c>
      <c r="E284" s="2">
        <v>3000</v>
      </c>
      <c r="F284" s="13">
        <v>3000</v>
      </c>
      <c r="G284" s="27">
        <f>E284-F284</f>
        <v>0</v>
      </c>
      <c r="H284" s="23">
        <f t="shared" si="9"/>
        <v>0</v>
      </c>
      <c r="I284" s="9"/>
      <c r="J284" s="136"/>
      <c r="K284" s="136"/>
      <c r="L284" s="136"/>
      <c r="M284" s="61"/>
      <c r="N284" s="61"/>
      <c r="O284" s="61"/>
      <c r="P284" s="61"/>
      <c r="Q284" s="61"/>
      <c r="R284" s="84"/>
    </row>
    <row r="285" spans="1:18" ht="12.75" customHeight="1">
      <c r="A285" s="11">
        <v>2311</v>
      </c>
      <c r="B285" s="11">
        <v>22699</v>
      </c>
      <c r="C285" s="74" t="s">
        <v>370</v>
      </c>
      <c r="D285" s="74" t="s">
        <v>32</v>
      </c>
      <c r="E285" s="2">
        <v>35000</v>
      </c>
      <c r="F285" s="13">
        <v>35000</v>
      </c>
      <c r="G285" s="27">
        <f t="shared" si="12"/>
        <v>0</v>
      </c>
      <c r="H285" s="23">
        <f t="shared" si="9"/>
        <v>0</v>
      </c>
      <c r="I285" s="9"/>
      <c r="J285" s="136"/>
      <c r="K285" s="136"/>
      <c r="L285" s="136"/>
      <c r="M285" s="61"/>
      <c r="N285" s="61"/>
      <c r="O285" s="61"/>
      <c r="P285" s="61"/>
      <c r="Q285" s="61"/>
      <c r="R285" s="84"/>
    </row>
    <row r="286" spans="1:18" ht="12.75" customHeight="1">
      <c r="A286" s="11">
        <v>2314</v>
      </c>
      <c r="B286" s="11">
        <v>22699</v>
      </c>
      <c r="C286" s="74" t="s">
        <v>96</v>
      </c>
      <c r="D286" s="74" t="s">
        <v>32</v>
      </c>
      <c r="E286" s="2">
        <v>17000</v>
      </c>
      <c r="F286" s="13">
        <v>17000</v>
      </c>
      <c r="G286" s="27">
        <f t="shared" si="12"/>
        <v>0</v>
      </c>
      <c r="H286" s="23">
        <f t="shared" si="9"/>
        <v>0</v>
      </c>
      <c r="I286" s="9"/>
      <c r="J286" s="136"/>
      <c r="K286" s="136"/>
      <c r="L286" s="136"/>
      <c r="M286" s="61"/>
      <c r="N286" s="61"/>
      <c r="O286" s="61"/>
      <c r="P286" s="61"/>
      <c r="Q286" s="61"/>
      <c r="R286" s="84"/>
    </row>
    <row r="287" spans="1:18" ht="12.75" customHeight="1">
      <c r="A287" s="11">
        <v>2315</v>
      </c>
      <c r="B287" s="11">
        <v>22699</v>
      </c>
      <c r="C287" s="74" t="s">
        <v>167</v>
      </c>
      <c r="D287" s="74" t="s">
        <v>168</v>
      </c>
      <c r="E287" s="2">
        <v>40000</v>
      </c>
      <c r="F287" s="13">
        <v>40000</v>
      </c>
      <c r="G287" s="27">
        <f t="shared" si="12"/>
        <v>0</v>
      </c>
      <c r="H287" s="23">
        <f t="shared" si="9"/>
        <v>0</v>
      </c>
      <c r="J287" s="136"/>
      <c r="K287" s="136"/>
      <c r="L287" s="136"/>
      <c r="M287" s="61"/>
      <c r="N287" s="61"/>
      <c r="O287" s="61"/>
      <c r="P287" s="61"/>
      <c r="Q287" s="61"/>
      <c r="R287" s="84"/>
    </row>
    <row r="288" spans="1:18" ht="12.75" customHeight="1">
      <c r="A288" s="11">
        <v>2411</v>
      </c>
      <c r="B288" s="11">
        <v>22699</v>
      </c>
      <c r="C288" s="74" t="s">
        <v>371</v>
      </c>
      <c r="D288" s="74" t="s">
        <v>32</v>
      </c>
      <c r="E288" s="2">
        <v>10000</v>
      </c>
      <c r="F288" s="13">
        <v>10000</v>
      </c>
      <c r="G288" s="27">
        <f t="shared" si="12"/>
        <v>0</v>
      </c>
      <c r="H288" s="23">
        <f t="shared" si="9"/>
        <v>0</v>
      </c>
      <c r="J288" s="136"/>
      <c r="K288" s="136"/>
      <c r="L288" s="136"/>
      <c r="M288" s="61"/>
      <c r="N288" s="61"/>
      <c r="O288" s="61"/>
      <c r="P288" s="61"/>
      <c r="Q288" s="61"/>
      <c r="R288" s="84"/>
    </row>
    <row r="289" spans="1:18" ht="12.75" customHeight="1">
      <c r="A289" s="11">
        <v>3111</v>
      </c>
      <c r="B289" s="11">
        <v>22699</v>
      </c>
      <c r="C289" s="74" t="s">
        <v>375</v>
      </c>
      <c r="D289" s="74" t="s">
        <v>32</v>
      </c>
      <c r="E289" s="2">
        <v>23000</v>
      </c>
      <c r="F289" s="13">
        <v>23000</v>
      </c>
      <c r="G289" s="27">
        <f t="shared" si="12"/>
        <v>0</v>
      </c>
      <c r="H289" s="23">
        <f t="shared" si="9"/>
        <v>0</v>
      </c>
      <c r="J289" s="136"/>
      <c r="K289" s="136"/>
      <c r="L289" s="136"/>
      <c r="M289" s="61"/>
      <c r="N289" s="61"/>
      <c r="O289" s="61"/>
      <c r="P289" s="61"/>
      <c r="Q289" s="61"/>
      <c r="R289" s="84"/>
    </row>
    <row r="290" spans="1:18" ht="12.75" customHeight="1">
      <c r="A290" s="11">
        <v>3231</v>
      </c>
      <c r="B290" s="11">
        <v>22699</v>
      </c>
      <c r="C290" s="74" t="s">
        <v>376</v>
      </c>
      <c r="D290" s="74" t="s">
        <v>32</v>
      </c>
      <c r="E290" s="2">
        <v>1000</v>
      </c>
      <c r="F290" s="13">
        <v>1000</v>
      </c>
      <c r="G290" s="27">
        <f t="shared" si="12"/>
        <v>0</v>
      </c>
      <c r="H290" s="23">
        <f t="shared" si="9"/>
        <v>0</v>
      </c>
      <c r="J290" s="136"/>
      <c r="K290" s="136"/>
      <c r="L290" s="136"/>
      <c r="M290" s="61"/>
      <c r="N290" s="61"/>
      <c r="O290" s="61"/>
      <c r="P290" s="61"/>
      <c r="Q290" s="61"/>
      <c r="R290" s="84"/>
    </row>
    <row r="291" spans="1:18" ht="12.75" customHeight="1">
      <c r="A291" s="11">
        <v>3261</v>
      </c>
      <c r="B291" s="11">
        <v>22699</v>
      </c>
      <c r="C291" s="74" t="s">
        <v>118</v>
      </c>
      <c r="D291" s="74" t="s">
        <v>32</v>
      </c>
      <c r="E291" s="2">
        <v>20000</v>
      </c>
      <c r="F291" s="13">
        <v>19000</v>
      </c>
      <c r="G291" s="27">
        <f t="shared" si="12"/>
        <v>1000</v>
      </c>
      <c r="H291" s="23">
        <f t="shared" si="9"/>
        <v>0.05263157894736842</v>
      </c>
      <c r="J291" s="136"/>
      <c r="K291" s="136"/>
      <c r="L291" s="136"/>
      <c r="M291" s="61"/>
      <c r="N291" s="61"/>
      <c r="O291" s="61"/>
      <c r="P291" s="61"/>
      <c r="Q291" s="61"/>
      <c r="R291" s="84"/>
    </row>
    <row r="292" spans="1:18" ht="12.75" customHeight="1">
      <c r="A292" s="11">
        <v>3321</v>
      </c>
      <c r="B292" s="11">
        <v>22699</v>
      </c>
      <c r="C292" s="74" t="s">
        <v>379</v>
      </c>
      <c r="D292" s="74" t="s">
        <v>32</v>
      </c>
      <c r="E292" s="2">
        <v>5000</v>
      </c>
      <c r="F292" s="13">
        <v>3500</v>
      </c>
      <c r="G292" s="27">
        <f t="shared" si="12"/>
        <v>1500</v>
      </c>
      <c r="H292" s="23">
        <f t="shared" si="9"/>
        <v>0.42857142857142855</v>
      </c>
      <c r="J292" s="136"/>
      <c r="K292" s="136"/>
      <c r="L292" s="136"/>
      <c r="M292" s="61"/>
      <c r="N292" s="61"/>
      <c r="O292" s="61"/>
      <c r="P292" s="61"/>
      <c r="Q292" s="61"/>
      <c r="R292" s="84"/>
    </row>
    <row r="293" spans="1:18" ht="12.75" customHeight="1">
      <c r="A293" s="11">
        <v>3322</v>
      </c>
      <c r="B293" s="11">
        <v>22699</v>
      </c>
      <c r="C293" s="74" t="s">
        <v>380</v>
      </c>
      <c r="D293" s="74" t="s">
        <v>32</v>
      </c>
      <c r="E293" s="2">
        <v>7000</v>
      </c>
      <c r="F293" s="13">
        <v>6000</v>
      </c>
      <c r="G293" s="27">
        <f t="shared" si="12"/>
        <v>1000</v>
      </c>
      <c r="H293" s="23">
        <f t="shared" si="9"/>
        <v>0.16666666666666666</v>
      </c>
      <c r="J293" s="136"/>
      <c r="K293" s="136"/>
      <c r="L293" s="136"/>
      <c r="M293" s="61"/>
      <c r="N293" s="61"/>
      <c r="O293" s="61"/>
      <c r="P293" s="61"/>
      <c r="Q293" s="61"/>
      <c r="R293" s="84"/>
    </row>
    <row r="294" spans="1:18" ht="12.75" customHeight="1">
      <c r="A294" s="11">
        <v>3331</v>
      </c>
      <c r="B294" s="11">
        <v>22699</v>
      </c>
      <c r="C294" s="74" t="s">
        <v>95</v>
      </c>
      <c r="D294" s="74" t="s">
        <v>32</v>
      </c>
      <c r="E294" s="2">
        <v>3000</v>
      </c>
      <c r="F294" s="13">
        <v>3000</v>
      </c>
      <c r="G294" s="27">
        <f t="shared" si="12"/>
        <v>0</v>
      </c>
      <c r="H294" s="23">
        <f t="shared" si="9"/>
        <v>0</v>
      </c>
      <c r="J294" s="136"/>
      <c r="K294" s="136"/>
      <c r="L294" s="136"/>
      <c r="M294" s="61"/>
      <c r="N294" s="61"/>
      <c r="O294" s="61"/>
      <c r="P294" s="61"/>
      <c r="Q294" s="61"/>
      <c r="R294" s="84"/>
    </row>
    <row r="295" spans="1:18" ht="12.75" customHeight="1">
      <c r="A295" s="11">
        <v>3341</v>
      </c>
      <c r="B295" s="11">
        <v>22699</v>
      </c>
      <c r="C295" s="74" t="s">
        <v>10</v>
      </c>
      <c r="D295" s="74" t="s">
        <v>32</v>
      </c>
      <c r="E295" s="2">
        <v>80000</v>
      </c>
      <c r="F295" s="13">
        <v>61000</v>
      </c>
      <c r="G295" s="27">
        <f>E295-F295</f>
        <v>19000</v>
      </c>
      <c r="H295" s="23">
        <f t="shared" si="9"/>
        <v>0.3114754098360656</v>
      </c>
      <c r="J295" s="136"/>
      <c r="K295" s="136"/>
      <c r="L295" s="136"/>
      <c r="M295" s="61"/>
      <c r="N295" s="61"/>
      <c r="O295" s="61"/>
      <c r="P295" s="61"/>
      <c r="Q295" s="61"/>
      <c r="R295" s="84"/>
    </row>
    <row r="296" spans="1:18" ht="12.75" customHeight="1">
      <c r="A296" s="11">
        <v>3361</v>
      </c>
      <c r="B296" s="11">
        <v>22699</v>
      </c>
      <c r="C296" s="74" t="s">
        <v>12</v>
      </c>
      <c r="D296" s="74" t="s">
        <v>32</v>
      </c>
      <c r="E296" s="2">
        <v>12000</v>
      </c>
      <c r="F296" s="13">
        <v>12000</v>
      </c>
      <c r="G296" s="27">
        <f t="shared" si="12"/>
        <v>0</v>
      </c>
      <c r="H296" s="23">
        <f t="shared" si="9"/>
        <v>0</v>
      </c>
      <c r="J296" s="136"/>
      <c r="K296" s="136"/>
      <c r="L296" s="136"/>
      <c r="M296" s="61"/>
      <c r="N296" s="61"/>
      <c r="O296" s="61"/>
      <c r="P296" s="61"/>
      <c r="Q296" s="61"/>
      <c r="R296" s="84"/>
    </row>
    <row r="297" spans="1:18" ht="12.75" customHeight="1">
      <c r="A297" s="11">
        <v>3371</v>
      </c>
      <c r="B297" s="11">
        <v>22699</v>
      </c>
      <c r="C297" s="74" t="s">
        <v>497</v>
      </c>
      <c r="D297" s="74" t="s">
        <v>32</v>
      </c>
      <c r="E297" s="2">
        <v>40000</v>
      </c>
      <c r="F297" s="13">
        <v>40000</v>
      </c>
      <c r="G297" s="27">
        <f t="shared" si="12"/>
        <v>0</v>
      </c>
      <c r="H297" s="23">
        <f t="shared" si="9"/>
        <v>0</v>
      </c>
      <c r="J297" s="136"/>
      <c r="K297" s="136"/>
      <c r="L297" s="136"/>
      <c r="M297" s="61"/>
      <c r="N297" s="61"/>
      <c r="O297" s="61"/>
      <c r="P297" s="61"/>
      <c r="Q297" s="61"/>
      <c r="R297" s="84"/>
    </row>
    <row r="298" spans="1:18" ht="12.75" customHeight="1">
      <c r="A298" s="11">
        <v>3381</v>
      </c>
      <c r="B298" s="11">
        <v>22699</v>
      </c>
      <c r="C298" s="74" t="s">
        <v>107</v>
      </c>
      <c r="D298" s="74" t="s">
        <v>32</v>
      </c>
      <c r="E298" s="2">
        <v>330000</v>
      </c>
      <c r="F298" s="13">
        <v>330000</v>
      </c>
      <c r="G298" s="27">
        <f t="shared" si="12"/>
        <v>0</v>
      </c>
      <c r="H298" s="23">
        <f t="shared" si="9"/>
        <v>0</v>
      </c>
      <c r="J298" s="136"/>
      <c r="K298" s="136"/>
      <c r="L298" s="136"/>
      <c r="M298" s="61"/>
      <c r="N298" s="61"/>
      <c r="O298" s="61"/>
      <c r="P298" s="61"/>
      <c r="Q298" s="61"/>
      <c r="R298" s="84"/>
    </row>
    <row r="299" spans="1:18" ht="12.75" customHeight="1">
      <c r="A299" s="11">
        <v>3411</v>
      </c>
      <c r="B299" s="11">
        <v>22699</v>
      </c>
      <c r="C299" s="74" t="s">
        <v>121</v>
      </c>
      <c r="D299" s="74" t="s">
        <v>32</v>
      </c>
      <c r="E299" s="2">
        <v>40000</v>
      </c>
      <c r="F299" s="13">
        <v>30000</v>
      </c>
      <c r="G299" s="27">
        <f t="shared" si="12"/>
        <v>10000</v>
      </c>
      <c r="H299" s="23">
        <f t="shared" si="9"/>
        <v>0.3333333333333333</v>
      </c>
      <c r="J299" s="136"/>
      <c r="K299" s="136"/>
      <c r="L299" s="136"/>
      <c r="M299" s="61"/>
      <c r="N299" s="61"/>
      <c r="O299" s="61"/>
      <c r="P299" s="61"/>
      <c r="Q299" s="61"/>
      <c r="R299" s="84"/>
    </row>
    <row r="300" spans="1:18" ht="12.75" customHeight="1">
      <c r="A300" s="11">
        <v>3421</v>
      </c>
      <c r="B300" s="11">
        <v>22699</v>
      </c>
      <c r="C300" s="74" t="s">
        <v>383</v>
      </c>
      <c r="D300" s="74" t="s">
        <v>32</v>
      </c>
      <c r="E300" s="2">
        <v>2000</v>
      </c>
      <c r="F300" s="13">
        <v>2000</v>
      </c>
      <c r="G300" s="27">
        <f t="shared" si="12"/>
        <v>0</v>
      </c>
      <c r="H300" s="23">
        <f t="shared" si="9"/>
        <v>0</v>
      </c>
      <c r="J300" s="136"/>
      <c r="K300" s="136"/>
      <c r="L300" s="136"/>
      <c r="M300" s="61"/>
      <c r="N300" s="61"/>
      <c r="O300" s="61"/>
      <c r="P300" s="61"/>
      <c r="Q300" s="61"/>
      <c r="R300" s="84"/>
    </row>
    <row r="301" spans="1:18" ht="12.75" customHeight="1">
      <c r="A301" s="11">
        <v>4191</v>
      </c>
      <c r="B301" s="11">
        <v>22699</v>
      </c>
      <c r="C301" s="74" t="s">
        <v>384</v>
      </c>
      <c r="D301" s="74" t="s">
        <v>32</v>
      </c>
      <c r="E301" s="2">
        <v>25000</v>
      </c>
      <c r="F301" s="13">
        <v>25000</v>
      </c>
      <c r="G301" s="27">
        <f t="shared" si="12"/>
        <v>0</v>
      </c>
      <c r="H301" s="23">
        <f t="shared" si="9"/>
        <v>0</v>
      </c>
      <c r="J301" s="136"/>
      <c r="K301" s="136"/>
      <c r="L301" s="136"/>
      <c r="M301" s="61"/>
      <c r="N301" s="61"/>
      <c r="O301" s="61"/>
      <c r="P301" s="61"/>
      <c r="Q301" s="61"/>
      <c r="R301" s="84"/>
    </row>
    <row r="302" spans="1:18" ht="12.75" customHeight="1">
      <c r="A302" s="11">
        <v>4314</v>
      </c>
      <c r="B302" s="11">
        <v>22699</v>
      </c>
      <c r="C302" s="74" t="s">
        <v>504</v>
      </c>
      <c r="D302" s="74" t="s">
        <v>506</v>
      </c>
      <c r="E302" s="2">
        <v>30000</v>
      </c>
      <c r="F302" s="13">
        <v>30000</v>
      </c>
      <c r="G302" s="27">
        <f t="shared" si="12"/>
        <v>0</v>
      </c>
      <c r="H302" s="23">
        <f t="shared" si="9"/>
        <v>0</v>
      </c>
      <c r="J302" s="136"/>
      <c r="K302" s="136"/>
      <c r="L302" s="136"/>
      <c r="M302" s="61"/>
      <c r="N302" s="61"/>
      <c r="O302" s="61"/>
      <c r="P302" s="61"/>
      <c r="Q302" s="61"/>
      <c r="R302" s="84"/>
    </row>
    <row r="303" spans="1:18" ht="12.75" customHeight="1">
      <c r="A303" s="11">
        <v>4321</v>
      </c>
      <c r="B303" s="11">
        <v>22699</v>
      </c>
      <c r="C303" s="74" t="s">
        <v>122</v>
      </c>
      <c r="D303" s="74" t="s">
        <v>32</v>
      </c>
      <c r="E303" s="2">
        <v>30000</v>
      </c>
      <c r="F303" s="13">
        <v>24500</v>
      </c>
      <c r="G303" s="27">
        <f aca="true" t="shared" si="13" ref="G303:G314">E303-F303</f>
        <v>5500</v>
      </c>
      <c r="H303" s="23">
        <f t="shared" si="9"/>
        <v>0.22448979591836735</v>
      </c>
      <c r="J303" s="136"/>
      <c r="K303" s="136"/>
      <c r="L303" s="136"/>
      <c r="M303" s="61"/>
      <c r="N303" s="61"/>
      <c r="O303" s="61"/>
      <c r="P303" s="61"/>
      <c r="Q303" s="61"/>
      <c r="R303" s="84"/>
    </row>
    <row r="304" spans="1:18" ht="12.75" customHeight="1">
      <c r="A304" s="11">
        <v>4412</v>
      </c>
      <c r="B304" s="11">
        <v>22699</v>
      </c>
      <c r="C304" s="74" t="s">
        <v>385</v>
      </c>
      <c r="D304" s="74" t="s">
        <v>32</v>
      </c>
      <c r="E304" s="2">
        <v>3000</v>
      </c>
      <c r="F304" s="13">
        <v>0</v>
      </c>
      <c r="G304" s="27">
        <f>E304-F304</f>
        <v>3000</v>
      </c>
      <c r="H304" s="132" t="s">
        <v>184</v>
      </c>
      <c r="J304" s="136"/>
      <c r="K304" s="136"/>
      <c r="L304" s="136"/>
      <c r="M304" s="61"/>
      <c r="N304" s="61"/>
      <c r="O304" s="61"/>
      <c r="P304" s="61"/>
      <c r="Q304" s="61"/>
      <c r="R304" s="84"/>
    </row>
    <row r="305" spans="1:18" ht="12.75" customHeight="1">
      <c r="A305" s="11">
        <v>4931</v>
      </c>
      <c r="B305" s="11">
        <v>22699</v>
      </c>
      <c r="C305" s="74" t="s">
        <v>9</v>
      </c>
      <c r="D305" s="74" t="s">
        <v>32</v>
      </c>
      <c r="E305" s="2">
        <v>5000</v>
      </c>
      <c r="F305" s="13">
        <v>5000</v>
      </c>
      <c r="G305" s="27">
        <f t="shared" si="13"/>
        <v>0</v>
      </c>
      <c r="H305" s="23">
        <f t="shared" si="9"/>
        <v>0</v>
      </c>
      <c r="I305" s="63"/>
      <c r="J305" s="136"/>
      <c r="K305" s="136"/>
      <c r="L305" s="136"/>
      <c r="M305" s="61"/>
      <c r="N305" s="61"/>
      <c r="O305" s="61"/>
      <c r="P305" s="61"/>
      <c r="Q305" s="61"/>
      <c r="R305" s="84"/>
    </row>
    <row r="306" spans="1:18" ht="12.75" customHeight="1">
      <c r="A306" s="11" t="s">
        <v>403</v>
      </c>
      <c r="B306" s="11">
        <v>22699</v>
      </c>
      <c r="C306" s="74" t="s">
        <v>3</v>
      </c>
      <c r="D306" s="74" t="s">
        <v>32</v>
      </c>
      <c r="E306" s="2">
        <v>5000</v>
      </c>
      <c r="F306" s="13">
        <v>3000</v>
      </c>
      <c r="G306" s="27">
        <f t="shared" si="13"/>
        <v>2000</v>
      </c>
      <c r="H306" s="23">
        <f t="shared" si="9"/>
        <v>0.6666666666666666</v>
      </c>
      <c r="I306" s="63"/>
      <c r="J306" s="136"/>
      <c r="K306" s="136"/>
      <c r="L306" s="136"/>
      <c r="M306" s="61"/>
      <c r="N306" s="61"/>
      <c r="O306" s="61"/>
      <c r="P306" s="61"/>
      <c r="Q306" s="61"/>
      <c r="R306" s="84"/>
    </row>
    <row r="307" spans="1:18" ht="12.75" customHeight="1">
      <c r="A307" s="11">
        <v>9201</v>
      </c>
      <c r="B307" s="11">
        <v>22699</v>
      </c>
      <c r="C307" s="74" t="s">
        <v>4</v>
      </c>
      <c r="D307" s="74" t="s">
        <v>466</v>
      </c>
      <c r="E307" s="2">
        <v>75000</v>
      </c>
      <c r="F307" s="13">
        <v>70000</v>
      </c>
      <c r="G307" s="27">
        <f t="shared" si="13"/>
        <v>5000</v>
      </c>
      <c r="H307" s="23">
        <f t="shared" si="9"/>
        <v>0.07142857142857142</v>
      </c>
      <c r="I307" s="63"/>
      <c r="J307" s="136"/>
      <c r="K307" s="136"/>
      <c r="L307" s="136"/>
      <c r="M307" s="61"/>
      <c r="N307" s="61"/>
      <c r="O307" s="61"/>
      <c r="P307" s="61"/>
      <c r="Q307" s="61"/>
      <c r="R307" s="84"/>
    </row>
    <row r="308" spans="1:18" ht="12.75" customHeight="1">
      <c r="A308" s="11">
        <v>9231</v>
      </c>
      <c r="B308" s="11">
        <v>22699</v>
      </c>
      <c r="C308" s="74" t="s">
        <v>388</v>
      </c>
      <c r="D308" s="74" t="s">
        <v>32</v>
      </c>
      <c r="E308" s="2">
        <v>15000</v>
      </c>
      <c r="F308" s="13">
        <v>15000</v>
      </c>
      <c r="G308" s="27">
        <f t="shared" si="13"/>
        <v>0</v>
      </c>
      <c r="H308" s="23">
        <f t="shared" si="9"/>
        <v>0</v>
      </c>
      <c r="I308" s="63"/>
      <c r="J308" s="136"/>
      <c r="K308" s="136"/>
      <c r="L308" s="136"/>
      <c r="M308" s="61"/>
      <c r="N308" s="61"/>
      <c r="O308" s="61"/>
      <c r="P308" s="61"/>
      <c r="Q308" s="61"/>
      <c r="R308" s="84"/>
    </row>
    <row r="309" spans="1:18" ht="12.75" customHeight="1">
      <c r="A309" s="11">
        <v>9241</v>
      </c>
      <c r="B309" s="11">
        <v>22699</v>
      </c>
      <c r="C309" s="74" t="s">
        <v>330</v>
      </c>
      <c r="D309" s="74" t="s">
        <v>32</v>
      </c>
      <c r="E309" s="2">
        <v>15000</v>
      </c>
      <c r="F309" s="13">
        <v>5000</v>
      </c>
      <c r="G309" s="27">
        <f>E309-F309</f>
        <v>10000</v>
      </c>
      <c r="H309" s="23">
        <f t="shared" si="9"/>
        <v>2</v>
      </c>
      <c r="I309" s="63"/>
      <c r="J309" s="136"/>
      <c r="K309" s="136"/>
      <c r="L309" s="136"/>
      <c r="M309" s="61"/>
      <c r="N309" s="61"/>
      <c r="O309" s="61"/>
      <c r="P309" s="61"/>
      <c r="Q309" s="61"/>
      <c r="R309" s="84"/>
    </row>
    <row r="310" spans="1:18" ht="12.75" customHeight="1">
      <c r="A310" s="11">
        <v>9311</v>
      </c>
      <c r="B310" s="11">
        <v>22699</v>
      </c>
      <c r="C310" s="74" t="s">
        <v>6</v>
      </c>
      <c r="D310" s="74" t="s">
        <v>32</v>
      </c>
      <c r="E310" s="2">
        <v>1000</v>
      </c>
      <c r="F310" s="13">
        <v>1000</v>
      </c>
      <c r="G310" s="27">
        <f>E310-F310</f>
        <v>0</v>
      </c>
      <c r="H310" s="23">
        <f t="shared" si="9"/>
        <v>0</v>
      </c>
      <c r="I310" s="63"/>
      <c r="J310" s="136"/>
      <c r="K310" s="136"/>
      <c r="L310" s="136"/>
      <c r="M310" s="61"/>
      <c r="N310" s="61"/>
      <c r="O310" s="61"/>
      <c r="P310" s="61"/>
      <c r="Q310" s="61"/>
      <c r="R310" s="84"/>
    </row>
    <row r="311" spans="1:18" ht="12.75" customHeight="1">
      <c r="A311" s="31">
        <v>9341</v>
      </c>
      <c r="B311" s="31">
        <v>22699</v>
      </c>
      <c r="C311" s="82" t="s">
        <v>463</v>
      </c>
      <c r="D311" s="82" t="s">
        <v>32</v>
      </c>
      <c r="E311" s="6">
        <v>1000</v>
      </c>
      <c r="F311" s="16">
        <v>1000</v>
      </c>
      <c r="G311" s="30">
        <f t="shared" si="13"/>
        <v>0</v>
      </c>
      <c r="H311" s="43">
        <f>(E311-F311)/F311</f>
        <v>0</v>
      </c>
      <c r="I311" s="63"/>
      <c r="J311" s="136"/>
      <c r="K311" s="136"/>
      <c r="L311" s="136"/>
      <c r="M311" s="61"/>
      <c r="N311" s="61"/>
      <c r="O311" s="61"/>
      <c r="P311" s="61"/>
      <c r="Q311" s="61"/>
      <c r="R311" s="84"/>
    </row>
    <row r="312" spans="1:18" ht="12.75" customHeight="1">
      <c r="A312" s="18">
        <v>1621</v>
      </c>
      <c r="B312" s="18">
        <v>22700</v>
      </c>
      <c r="C312" s="81" t="s">
        <v>360</v>
      </c>
      <c r="D312" s="81" t="s">
        <v>367</v>
      </c>
      <c r="E312" s="8">
        <v>1760000</v>
      </c>
      <c r="F312" s="14">
        <v>1600000</v>
      </c>
      <c r="G312" s="29">
        <f t="shared" si="13"/>
        <v>160000</v>
      </c>
      <c r="H312" s="25">
        <f t="shared" si="9"/>
        <v>0.1</v>
      </c>
      <c r="I312" s="63"/>
      <c r="J312" s="136"/>
      <c r="K312" s="136"/>
      <c r="L312" s="136"/>
      <c r="M312" s="61"/>
      <c r="N312" s="61"/>
      <c r="O312" s="61"/>
      <c r="P312" s="61"/>
      <c r="Q312" s="61"/>
      <c r="R312" s="84"/>
    </row>
    <row r="313" spans="1:18" ht="12.75" customHeight="1">
      <c r="A313" s="11">
        <v>1631</v>
      </c>
      <c r="B313" s="11">
        <v>22700</v>
      </c>
      <c r="C313" s="59" t="s">
        <v>365</v>
      </c>
      <c r="D313" s="74" t="s">
        <v>366</v>
      </c>
      <c r="E313" s="2">
        <v>1275000</v>
      </c>
      <c r="F313" s="13">
        <v>1275000</v>
      </c>
      <c r="G313" s="27">
        <f t="shared" si="13"/>
        <v>0</v>
      </c>
      <c r="H313" s="23">
        <f t="shared" si="9"/>
        <v>0</v>
      </c>
      <c r="I313" s="63"/>
      <c r="J313" s="136"/>
      <c r="K313" s="136"/>
      <c r="L313" s="136"/>
      <c r="M313" s="61"/>
      <c r="N313" s="61"/>
      <c r="O313" s="61"/>
      <c r="P313" s="61"/>
      <c r="Q313" s="61"/>
      <c r="R313" s="84"/>
    </row>
    <row r="314" spans="1:18" ht="12.75" customHeight="1">
      <c r="A314" s="11">
        <v>1721</v>
      </c>
      <c r="B314" s="11">
        <v>22700</v>
      </c>
      <c r="C314" s="74" t="s">
        <v>120</v>
      </c>
      <c r="D314" s="74" t="s">
        <v>88</v>
      </c>
      <c r="E314" s="2">
        <v>19000</v>
      </c>
      <c r="F314" s="13">
        <v>18000</v>
      </c>
      <c r="G314" s="27">
        <f t="shared" si="13"/>
        <v>1000</v>
      </c>
      <c r="H314" s="23">
        <f t="shared" si="9"/>
        <v>0.05555555555555555</v>
      </c>
      <c r="I314" s="63"/>
      <c r="J314" s="136"/>
      <c r="K314" s="136"/>
      <c r="L314" s="136"/>
      <c r="M314" s="61"/>
      <c r="N314" s="61"/>
      <c r="O314" s="61"/>
      <c r="P314" s="61"/>
      <c r="Q314" s="61"/>
      <c r="R314" s="84"/>
    </row>
    <row r="315" spans="1:18" ht="12.75" customHeight="1">
      <c r="A315" s="11">
        <v>9201</v>
      </c>
      <c r="B315" s="11">
        <v>22700</v>
      </c>
      <c r="C315" s="74" t="s">
        <v>4</v>
      </c>
      <c r="D315" s="74" t="s">
        <v>34</v>
      </c>
      <c r="E315" s="2">
        <v>1550000</v>
      </c>
      <c r="F315" s="13">
        <v>1530000</v>
      </c>
      <c r="G315" s="27">
        <f aca="true" t="shared" si="14" ref="G315:G337">E315-F315</f>
        <v>20000</v>
      </c>
      <c r="H315" s="23">
        <f t="shared" si="9"/>
        <v>0.013071895424836602</v>
      </c>
      <c r="I315" s="63"/>
      <c r="J315" s="136"/>
      <c r="K315" s="136"/>
      <c r="L315" s="136"/>
      <c r="M315" s="61"/>
      <c r="N315" s="61"/>
      <c r="O315" s="61"/>
      <c r="P315" s="61"/>
      <c r="Q315" s="61"/>
      <c r="R315" s="84"/>
    </row>
    <row r="316" spans="1:18" ht="12.75" customHeight="1">
      <c r="A316" s="11" t="s">
        <v>390</v>
      </c>
      <c r="B316" s="11">
        <v>22701</v>
      </c>
      <c r="C316" s="74" t="s">
        <v>349</v>
      </c>
      <c r="D316" s="74" t="s">
        <v>35</v>
      </c>
      <c r="E316" s="2">
        <v>140000</v>
      </c>
      <c r="F316" s="13">
        <v>125000</v>
      </c>
      <c r="G316" s="27">
        <f t="shared" si="14"/>
        <v>15000</v>
      </c>
      <c r="H316" s="23">
        <f t="shared" si="9"/>
        <v>0.12</v>
      </c>
      <c r="I316" s="63"/>
      <c r="J316" s="136"/>
      <c r="K316" s="136"/>
      <c r="L316" s="136"/>
      <c r="M316" s="61"/>
      <c r="N316" s="61"/>
      <c r="O316" s="61"/>
      <c r="P316" s="61"/>
      <c r="Q316" s="61"/>
      <c r="R316" s="84"/>
    </row>
    <row r="317" spans="1:18" ht="12.75" customHeight="1">
      <c r="A317" s="11">
        <v>3321</v>
      </c>
      <c r="B317" s="11">
        <v>22701</v>
      </c>
      <c r="C317" s="74" t="s">
        <v>379</v>
      </c>
      <c r="D317" s="74" t="s">
        <v>35</v>
      </c>
      <c r="E317" s="2">
        <v>5000</v>
      </c>
      <c r="F317" s="13">
        <v>5000</v>
      </c>
      <c r="G317" s="27">
        <f t="shared" si="14"/>
        <v>0</v>
      </c>
      <c r="H317" s="23">
        <f t="shared" si="9"/>
        <v>0</v>
      </c>
      <c r="I317" s="63"/>
      <c r="J317" s="136"/>
      <c r="K317" s="136"/>
      <c r="L317" s="136"/>
      <c r="M317" s="61"/>
      <c r="N317" s="61"/>
      <c r="O317" s="61"/>
      <c r="P317" s="61"/>
      <c r="Q317" s="61"/>
      <c r="R317" s="84"/>
    </row>
    <row r="318" spans="1:18" ht="12.75" customHeight="1">
      <c r="A318" s="11">
        <v>3341</v>
      </c>
      <c r="B318" s="11">
        <v>22701</v>
      </c>
      <c r="C318" s="74" t="s">
        <v>10</v>
      </c>
      <c r="D318" s="74" t="s">
        <v>35</v>
      </c>
      <c r="E318" s="2">
        <v>2000</v>
      </c>
      <c r="F318" s="13">
        <v>2000</v>
      </c>
      <c r="G318" s="27">
        <f>E318-F318</f>
        <v>0</v>
      </c>
      <c r="H318" s="23">
        <f t="shared" si="9"/>
        <v>0</v>
      </c>
      <c r="I318" s="63"/>
      <c r="J318" s="136"/>
      <c r="K318" s="136"/>
      <c r="L318" s="136"/>
      <c r="M318" s="61"/>
      <c r="N318" s="61"/>
      <c r="O318" s="61"/>
      <c r="P318" s="61"/>
      <c r="Q318" s="61"/>
      <c r="R318" s="84"/>
    </row>
    <row r="319" spans="1:18" ht="12.75" customHeight="1">
      <c r="A319" s="11">
        <v>3381</v>
      </c>
      <c r="B319" s="11">
        <v>22701</v>
      </c>
      <c r="C319" s="74" t="s">
        <v>107</v>
      </c>
      <c r="D319" s="74" t="s">
        <v>35</v>
      </c>
      <c r="E319" s="2">
        <v>5000</v>
      </c>
      <c r="F319" s="13">
        <v>5000</v>
      </c>
      <c r="G319" s="27">
        <f>E319-F319</f>
        <v>0</v>
      </c>
      <c r="H319" s="23">
        <f t="shared" si="9"/>
        <v>0</v>
      </c>
      <c r="I319" s="63"/>
      <c r="J319" s="136"/>
      <c r="K319" s="136"/>
      <c r="L319" s="136"/>
      <c r="M319" s="61"/>
      <c r="N319" s="61"/>
      <c r="O319" s="61"/>
      <c r="P319" s="61"/>
      <c r="Q319" s="61"/>
      <c r="R319" s="84"/>
    </row>
    <row r="320" spans="1:18" ht="12.75" customHeight="1">
      <c r="A320" s="31">
        <v>9201</v>
      </c>
      <c r="B320" s="31">
        <v>22701</v>
      </c>
      <c r="C320" s="82" t="s">
        <v>4</v>
      </c>
      <c r="D320" s="82" t="s">
        <v>35</v>
      </c>
      <c r="E320" s="6">
        <v>5000</v>
      </c>
      <c r="F320" s="16">
        <v>5000</v>
      </c>
      <c r="G320" s="30">
        <f t="shared" si="14"/>
        <v>0</v>
      </c>
      <c r="H320" s="43">
        <f aca="true" t="shared" si="15" ref="H320:H391">(E320-F320)/F320</f>
        <v>0</v>
      </c>
      <c r="I320" s="63"/>
      <c r="J320" s="136"/>
      <c r="K320" s="136"/>
      <c r="L320" s="136"/>
      <c r="M320" s="61"/>
      <c r="N320" s="61"/>
      <c r="O320" s="61"/>
      <c r="P320" s="61"/>
      <c r="Q320" s="61"/>
      <c r="R320" s="84"/>
    </row>
    <row r="321" spans="1:18" ht="12.75" customHeight="1">
      <c r="A321" s="11" t="s">
        <v>390</v>
      </c>
      <c r="B321" s="18">
        <v>22706</v>
      </c>
      <c r="C321" s="81" t="s">
        <v>349</v>
      </c>
      <c r="D321" s="81" t="s">
        <v>323</v>
      </c>
      <c r="E321" s="8">
        <v>5000</v>
      </c>
      <c r="F321" s="14">
        <v>10000</v>
      </c>
      <c r="G321" s="29">
        <f t="shared" si="14"/>
        <v>-5000</v>
      </c>
      <c r="H321" s="124">
        <f t="shared" si="9"/>
        <v>-0.5</v>
      </c>
      <c r="I321" s="63"/>
      <c r="J321" s="136"/>
      <c r="K321" s="136"/>
      <c r="L321" s="136"/>
      <c r="M321" s="61"/>
      <c r="N321" s="61"/>
      <c r="O321" s="61"/>
      <c r="P321" s="61"/>
      <c r="Q321" s="61"/>
      <c r="R321" s="84"/>
    </row>
    <row r="322" spans="1:18" ht="12.75" customHeight="1">
      <c r="A322" s="11" t="s">
        <v>391</v>
      </c>
      <c r="B322" s="11">
        <v>22706</v>
      </c>
      <c r="C322" s="74" t="s">
        <v>5</v>
      </c>
      <c r="D322" s="74" t="s">
        <v>154</v>
      </c>
      <c r="E322" s="2">
        <v>8000</v>
      </c>
      <c r="F322" s="13">
        <v>8000</v>
      </c>
      <c r="G322" s="27">
        <f t="shared" si="14"/>
        <v>0</v>
      </c>
      <c r="H322" s="23">
        <f t="shared" si="15"/>
        <v>0</v>
      </c>
      <c r="I322" s="63"/>
      <c r="J322" s="136"/>
      <c r="K322" s="136"/>
      <c r="L322" s="136"/>
      <c r="M322" s="61"/>
      <c r="N322" s="61"/>
      <c r="O322" s="61"/>
      <c r="P322" s="61"/>
      <c r="Q322" s="61"/>
      <c r="R322" s="84"/>
    </row>
    <row r="323" spans="1:18" ht="12.75" customHeight="1">
      <c r="A323" s="11">
        <v>1601</v>
      </c>
      <c r="B323" s="11">
        <v>22706</v>
      </c>
      <c r="C323" s="74" t="s">
        <v>356</v>
      </c>
      <c r="D323" s="74" t="s">
        <v>357</v>
      </c>
      <c r="E323" s="2">
        <v>365000</v>
      </c>
      <c r="F323" s="13">
        <v>360000</v>
      </c>
      <c r="G323" s="27">
        <f t="shared" si="14"/>
        <v>5000</v>
      </c>
      <c r="H323" s="23">
        <f t="shared" si="15"/>
        <v>0.013888888888888888</v>
      </c>
      <c r="I323" s="63"/>
      <c r="J323" s="136"/>
      <c r="K323" s="136"/>
      <c r="L323" s="136"/>
      <c r="M323" s="61"/>
      <c r="N323" s="61"/>
      <c r="O323" s="61"/>
      <c r="P323" s="61"/>
      <c r="Q323" s="61"/>
      <c r="R323" s="84"/>
    </row>
    <row r="324" spans="1:18" ht="12.75" customHeight="1">
      <c r="A324" s="11">
        <v>1611</v>
      </c>
      <c r="B324" s="11">
        <v>22706</v>
      </c>
      <c r="C324" s="74" t="s">
        <v>358</v>
      </c>
      <c r="D324" s="74" t="s">
        <v>359</v>
      </c>
      <c r="E324" s="2">
        <v>4145000</v>
      </c>
      <c r="F324" s="13">
        <v>4150000</v>
      </c>
      <c r="G324" s="27">
        <f t="shared" si="14"/>
        <v>-5000</v>
      </c>
      <c r="H324" s="124">
        <f t="shared" si="15"/>
        <v>-0.0012048192771084338</v>
      </c>
      <c r="I324" s="63"/>
      <c r="J324" s="136"/>
      <c r="K324" s="136"/>
      <c r="L324" s="136"/>
      <c r="M324" s="61"/>
      <c r="N324" s="61"/>
      <c r="O324" s="61"/>
      <c r="P324" s="61"/>
      <c r="Q324" s="61"/>
      <c r="R324" s="84"/>
    </row>
    <row r="325" spans="1:18" ht="12.75" customHeight="1">
      <c r="A325" s="11">
        <v>1651</v>
      </c>
      <c r="B325" s="11">
        <v>22706</v>
      </c>
      <c r="C325" s="74" t="s">
        <v>7</v>
      </c>
      <c r="D325" s="74" t="s">
        <v>37</v>
      </c>
      <c r="E325" s="2">
        <v>1354500</v>
      </c>
      <c r="F325" s="13">
        <v>830000</v>
      </c>
      <c r="G325" s="27">
        <f t="shared" si="14"/>
        <v>524500</v>
      </c>
      <c r="H325" s="23">
        <f t="shared" si="15"/>
        <v>0.6319277108433735</v>
      </c>
      <c r="I325" s="63"/>
      <c r="J325" s="136"/>
      <c r="K325" s="136"/>
      <c r="L325" s="136"/>
      <c r="M325" s="61"/>
      <c r="N325" s="61"/>
      <c r="O325" s="61"/>
      <c r="P325" s="61"/>
      <c r="Q325" s="61"/>
      <c r="R325" s="84"/>
    </row>
    <row r="326" spans="1:18" ht="12.75" customHeight="1">
      <c r="A326" s="11">
        <v>1711</v>
      </c>
      <c r="B326" s="11">
        <v>22706</v>
      </c>
      <c r="C326" s="74" t="s">
        <v>8</v>
      </c>
      <c r="D326" s="74" t="s">
        <v>38</v>
      </c>
      <c r="E326" s="2">
        <v>1028000</v>
      </c>
      <c r="F326" s="13">
        <v>1100000</v>
      </c>
      <c r="G326" s="27">
        <f t="shared" si="14"/>
        <v>-72000</v>
      </c>
      <c r="H326" s="124">
        <f t="shared" si="15"/>
        <v>-0.06545454545454546</v>
      </c>
      <c r="I326" s="63"/>
      <c r="J326" s="136"/>
      <c r="K326" s="136"/>
      <c r="L326" s="136"/>
      <c r="M326" s="61"/>
      <c r="N326" s="61"/>
      <c r="O326" s="61"/>
      <c r="P326" s="61"/>
      <c r="Q326" s="61"/>
      <c r="R326" s="84"/>
    </row>
    <row r="327" spans="1:18" ht="12.75" customHeight="1">
      <c r="A327" s="11">
        <v>1731</v>
      </c>
      <c r="B327" s="11">
        <v>22706</v>
      </c>
      <c r="C327" s="74" t="s">
        <v>499</v>
      </c>
      <c r="D327" s="74" t="s">
        <v>514</v>
      </c>
      <c r="E327" s="2">
        <v>10000</v>
      </c>
      <c r="F327" s="13">
        <v>10000</v>
      </c>
      <c r="G327" s="27">
        <f>E327-F327</f>
        <v>0</v>
      </c>
      <c r="H327" s="23">
        <f t="shared" si="15"/>
        <v>0</v>
      </c>
      <c r="I327" s="63"/>
      <c r="J327" s="136"/>
      <c r="K327" s="136"/>
      <c r="L327" s="136"/>
      <c r="M327" s="61"/>
      <c r="N327" s="61"/>
      <c r="O327" s="61"/>
      <c r="P327" s="61"/>
      <c r="Q327" s="61"/>
      <c r="R327" s="84"/>
    </row>
    <row r="328" spans="1:18" ht="12.75" customHeight="1">
      <c r="A328" s="11">
        <v>2313</v>
      </c>
      <c r="B328" s="11">
        <v>22706</v>
      </c>
      <c r="C328" s="74" t="s">
        <v>373</v>
      </c>
      <c r="D328" s="74" t="s">
        <v>543</v>
      </c>
      <c r="E328" s="2">
        <v>125000</v>
      </c>
      <c r="F328" s="13">
        <v>117000</v>
      </c>
      <c r="G328" s="27">
        <f t="shared" si="14"/>
        <v>8000</v>
      </c>
      <c r="H328" s="23">
        <f t="shared" si="15"/>
        <v>0.06837606837606838</v>
      </c>
      <c r="I328" s="63"/>
      <c r="J328" s="136"/>
      <c r="K328" s="136"/>
      <c r="L328" s="136"/>
      <c r="M328" s="61"/>
      <c r="N328" s="61"/>
      <c r="O328" s="61"/>
      <c r="P328" s="61"/>
      <c r="Q328" s="61"/>
      <c r="R328" s="84"/>
    </row>
    <row r="329" spans="1:18" ht="12.75" customHeight="1">
      <c r="A329" s="11">
        <v>2316</v>
      </c>
      <c r="B329" s="11">
        <v>22706</v>
      </c>
      <c r="C329" s="74" t="s">
        <v>123</v>
      </c>
      <c r="D329" s="74" t="s">
        <v>125</v>
      </c>
      <c r="E329" s="2">
        <v>400000</v>
      </c>
      <c r="F329" s="13">
        <v>400000</v>
      </c>
      <c r="G329" s="27">
        <f t="shared" si="14"/>
        <v>0</v>
      </c>
      <c r="H329" s="23">
        <f t="shared" si="15"/>
        <v>0</v>
      </c>
      <c r="I329" s="63"/>
      <c r="J329" s="136"/>
      <c r="K329" s="136"/>
      <c r="L329" s="136"/>
      <c r="M329" s="61"/>
      <c r="N329" s="61"/>
      <c r="O329" s="61"/>
      <c r="P329" s="61"/>
      <c r="Q329" s="61"/>
      <c r="R329" s="84"/>
    </row>
    <row r="330" spans="1:18" ht="12.75" customHeight="1">
      <c r="A330" s="11">
        <v>3111</v>
      </c>
      <c r="B330" s="11">
        <v>22706</v>
      </c>
      <c r="C330" s="74" t="s">
        <v>375</v>
      </c>
      <c r="D330" s="74" t="s">
        <v>127</v>
      </c>
      <c r="E330" s="2">
        <v>41000</v>
      </c>
      <c r="F330" s="13">
        <v>18500</v>
      </c>
      <c r="G330" s="27">
        <f t="shared" si="14"/>
        <v>22500</v>
      </c>
      <c r="H330" s="23">
        <f t="shared" si="15"/>
        <v>1.2162162162162162</v>
      </c>
      <c r="I330" s="63"/>
      <c r="J330" s="136"/>
      <c r="K330" s="136"/>
      <c r="L330" s="136"/>
      <c r="M330" s="61"/>
      <c r="N330" s="61"/>
      <c r="O330" s="61"/>
      <c r="P330" s="61"/>
      <c r="Q330" s="61"/>
      <c r="R330" s="84"/>
    </row>
    <row r="331" spans="1:18" ht="12.75" customHeight="1">
      <c r="A331" s="11">
        <v>3261</v>
      </c>
      <c r="B331" s="11">
        <v>22706</v>
      </c>
      <c r="C331" s="74" t="s">
        <v>118</v>
      </c>
      <c r="D331" s="74" t="s">
        <v>179</v>
      </c>
      <c r="E331" s="2">
        <v>210000</v>
      </c>
      <c r="F331" s="13">
        <v>238000</v>
      </c>
      <c r="G331" s="27">
        <f t="shared" si="14"/>
        <v>-28000</v>
      </c>
      <c r="H331" s="106">
        <f t="shared" si="15"/>
        <v>-0.11764705882352941</v>
      </c>
      <c r="I331" s="63"/>
      <c r="J331" s="136"/>
      <c r="K331" s="136"/>
      <c r="L331" s="136"/>
      <c r="M331" s="61"/>
      <c r="N331" s="61"/>
      <c r="O331" s="61"/>
      <c r="P331" s="61"/>
      <c r="Q331" s="61"/>
      <c r="R331" s="84"/>
    </row>
    <row r="332" spans="1:18" ht="12.75" customHeight="1">
      <c r="A332" s="11">
        <v>3361</v>
      </c>
      <c r="B332" s="11">
        <v>22706</v>
      </c>
      <c r="C332" s="74" t="s">
        <v>12</v>
      </c>
      <c r="D332" s="74" t="s">
        <v>536</v>
      </c>
      <c r="E332" s="2">
        <v>15000</v>
      </c>
      <c r="F332" s="13">
        <v>15000</v>
      </c>
      <c r="G332" s="27">
        <f t="shared" si="14"/>
        <v>0</v>
      </c>
      <c r="H332" s="23">
        <f t="shared" si="15"/>
        <v>0</v>
      </c>
      <c r="I332" s="63"/>
      <c r="J332" s="136"/>
      <c r="K332" s="136"/>
      <c r="L332" s="136"/>
      <c r="M332" s="61"/>
      <c r="N332" s="61"/>
      <c r="O332" s="61"/>
      <c r="P332" s="61"/>
      <c r="Q332" s="61"/>
      <c r="R332" s="84"/>
    </row>
    <row r="333" spans="1:18" ht="12.75" customHeight="1">
      <c r="A333" s="11">
        <v>3371</v>
      </c>
      <c r="B333" s="11">
        <v>22707</v>
      </c>
      <c r="C333" s="74" t="s">
        <v>497</v>
      </c>
      <c r="D333" s="74" t="s">
        <v>568</v>
      </c>
      <c r="E333" s="2">
        <v>30000</v>
      </c>
      <c r="F333" s="13">
        <v>0</v>
      </c>
      <c r="G333" s="27">
        <f>E333-F333</f>
        <v>30000</v>
      </c>
      <c r="H333" s="132" t="s">
        <v>184</v>
      </c>
      <c r="I333" s="63"/>
      <c r="J333" s="136"/>
      <c r="K333" s="136"/>
      <c r="L333" s="136"/>
      <c r="M333" s="61"/>
      <c r="N333" s="61"/>
      <c r="O333" s="61"/>
      <c r="P333" s="61"/>
      <c r="Q333" s="61"/>
      <c r="R333" s="84"/>
    </row>
    <row r="334" spans="1:18" ht="12.75" customHeight="1">
      <c r="A334" s="11">
        <v>3381</v>
      </c>
      <c r="B334" s="11">
        <v>22706</v>
      </c>
      <c r="C334" s="74" t="s">
        <v>107</v>
      </c>
      <c r="D334" s="74" t="s">
        <v>491</v>
      </c>
      <c r="E334" s="2">
        <v>27000</v>
      </c>
      <c r="F334" s="13">
        <v>27000</v>
      </c>
      <c r="G334" s="27">
        <f t="shared" si="14"/>
        <v>0</v>
      </c>
      <c r="H334" s="23">
        <f t="shared" si="15"/>
        <v>0</v>
      </c>
      <c r="I334" s="63"/>
      <c r="J334" s="136"/>
      <c r="K334" s="136"/>
      <c r="L334" s="136"/>
      <c r="M334" s="61"/>
      <c r="N334" s="61"/>
      <c r="O334" s="61"/>
      <c r="P334" s="61"/>
      <c r="Q334" s="61"/>
      <c r="R334" s="84"/>
    </row>
    <row r="335" spans="1:18" ht="12.75" customHeight="1">
      <c r="A335" s="11" t="s">
        <v>403</v>
      </c>
      <c r="B335" s="11">
        <v>22706</v>
      </c>
      <c r="C335" s="74" t="s">
        <v>3</v>
      </c>
      <c r="D335" s="74" t="s">
        <v>90</v>
      </c>
      <c r="E335" s="2">
        <v>4000</v>
      </c>
      <c r="F335" s="13">
        <v>3500</v>
      </c>
      <c r="G335" s="27">
        <f t="shared" si="14"/>
        <v>500</v>
      </c>
      <c r="H335" s="23">
        <f t="shared" si="15"/>
        <v>0.14285714285714285</v>
      </c>
      <c r="I335" s="63"/>
      <c r="J335" s="136"/>
      <c r="K335" s="136"/>
      <c r="L335" s="136"/>
      <c r="M335" s="61"/>
      <c r="N335" s="61"/>
      <c r="O335" s="61"/>
      <c r="P335" s="61"/>
      <c r="Q335" s="61"/>
      <c r="R335" s="84"/>
    </row>
    <row r="336" spans="1:18" ht="12.75" customHeight="1">
      <c r="A336" s="11">
        <v>9201</v>
      </c>
      <c r="B336" s="11">
        <v>22706</v>
      </c>
      <c r="C336" s="74" t="s">
        <v>4</v>
      </c>
      <c r="D336" s="74" t="s">
        <v>71</v>
      </c>
      <c r="E336" s="2">
        <v>22000</v>
      </c>
      <c r="F336" s="13">
        <v>20000</v>
      </c>
      <c r="G336" s="27">
        <f>E336-F336</f>
        <v>2000</v>
      </c>
      <c r="H336" s="23">
        <f t="shared" si="15"/>
        <v>0.1</v>
      </c>
      <c r="I336" s="63"/>
      <c r="J336" s="136"/>
      <c r="K336" s="136"/>
      <c r="L336" s="136"/>
      <c r="M336" s="61"/>
      <c r="N336" s="61"/>
      <c r="O336" s="61"/>
      <c r="P336" s="61"/>
      <c r="Q336" s="61"/>
      <c r="R336" s="84"/>
    </row>
    <row r="337" spans="1:18" ht="12.75" customHeight="1">
      <c r="A337" s="31">
        <v>9311</v>
      </c>
      <c r="B337" s="31">
        <v>22706</v>
      </c>
      <c r="C337" s="82" t="s">
        <v>6</v>
      </c>
      <c r="D337" s="82" t="s">
        <v>162</v>
      </c>
      <c r="E337" s="6">
        <v>100000</v>
      </c>
      <c r="F337" s="16">
        <v>100000</v>
      </c>
      <c r="G337" s="30">
        <f t="shared" si="14"/>
        <v>0</v>
      </c>
      <c r="H337" s="43">
        <f t="shared" si="15"/>
        <v>0</v>
      </c>
      <c r="I337" s="63"/>
      <c r="J337" s="136"/>
      <c r="K337" s="136"/>
      <c r="L337" s="136"/>
      <c r="M337" s="61"/>
      <c r="N337" s="61"/>
      <c r="O337" s="61"/>
      <c r="P337" s="61"/>
      <c r="Q337" s="61"/>
      <c r="R337" s="84"/>
    </row>
    <row r="338" spans="1:18" ht="12.75" customHeight="1">
      <c r="A338" s="11">
        <v>2311</v>
      </c>
      <c r="B338" s="11">
        <v>22707</v>
      </c>
      <c r="C338" s="74" t="s">
        <v>370</v>
      </c>
      <c r="D338" s="74" t="s">
        <v>549</v>
      </c>
      <c r="E338" s="2">
        <v>18000</v>
      </c>
      <c r="F338" s="13">
        <v>0</v>
      </c>
      <c r="G338" s="27">
        <f>E338-F338</f>
        <v>18000</v>
      </c>
      <c r="H338" s="132" t="s">
        <v>184</v>
      </c>
      <c r="I338" s="63"/>
      <c r="J338" s="136"/>
      <c r="K338" s="136"/>
      <c r="L338" s="136"/>
      <c r="M338" s="61"/>
      <c r="N338" s="61"/>
      <c r="O338" s="61"/>
      <c r="P338" s="61"/>
      <c r="Q338" s="61"/>
      <c r="R338" s="84"/>
    </row>
    <row r="339" spans="1:18" ht="12.75" customHeight="1">
      <c r="A339" s="11">
        <v>3111</v>
      </c>
      <c r="B339" s="11">
        <v>22707</v>
      </c>
      <c r="C339" s="74" t="s">
        <v>375</v>
      </c>
      <c r="D339" s="74" t="s">
        <v>317</v>
      </c>
      <c r="E339" s="2">
        <v>35500</v>
      </c>
      <c r="F339" s="13">
        <v>35500</v>
      </c>
      <c r="G339" s="27">
        <f aca="true" t="shared" si="16" ref="G339:G367">E339-F339</f>
        <v>0</v>
      </c>
      <c r="H339" s="23">
        <f t="shared" si="15"/>
        <v>0</v>
      </c>
      <c r="I339" s="63"/>
      <c r="J339" s="136"/>
      <c r="K339" s="136"/>
      <c r="L339" s="136"/>
      <c r="M339" s="61"/>
      <c r="N339" s="61"/>
      <c r="O339" s="61"/>
      <c r="P339" s="61"/>
      <c r="Q339" s="61"/>
      <c r="R339" s="84"/>
    </row>
    <row r="340" spans="1:18" ht="12.75" customHeight="1">
      <c r="A340" s="11">
        <v>3381</v>
      </c>
      <c r="B340" s="11">
        <v>22707</v>
      </c>
      <c r="C340" s="74" t="s">
        <v>107</v>
      </c>
      <c r="D340" s="74" t="s">
        <v>490</v>
      </c>
      <c r="E340" s="2">
        <v>85000</v>
      </c>
      <c r="F340" s="13">
        <v>85000</v>
      </c>
      <c r="G340" s="27">
        <f>E340-F340</f>
        <v>0</v>
      </c>
      <c r="H340" s="23">
        <f t="shared" si="15"/>
        <v>0</v>
      </c>
      <c r="I340" s="63"/>
      <c r="J340" s="136"/>
      <c r="K340" s="136"/>
      <c r="L340" s="136"/>
      <c r="M340" s="61"/>
      <c r="N340" s="61"/>
      <c r="O340" s="61"/>
      <c r="P340" s="61"/>
      <c r="Q340" s="61"/>
      <c r="R340" s="84"/>
    </row>
    <row r="341" spans="1:18" ht="12.75" customHeight="1">
      <c r="A341" s="11">
        <v>4191</v>
      </c>
      <c r="B341" s="11">
        <v>22707</v>
      </c>
      <c r="C341" s="74" t="s">
        <v>384</v>
      </c>
      <c r="D341" s="74" t="s">
        <v>565</v>
      </c>
      <c r="E341" s="2">
        <v>18000</v>
      </c>
      <c r="F341" s="13">
        <v>0</v>
      </c>
      <c r="G341" s="27">
        <f>E341-F341</f>
        <v>18000</v>
      </c>
      <c r="H341" s="132" t="s">
        <v>184</v>
      </c>
      <c r="I341" s="63"/>
      <c r="J341" s="136"/>
      <c r="K341" s="136"/>
      <c r="L341" s="136"/>
      <c r="M341" s="61"/>
      <c r="N341" s="61"/>
      <c r="O341" s="61"/>
      <c r="P341" s="61"/>
      <c r="Q341" s="61"/>
      <c r="R341" s="84"/>
    </row>
    <row r="342" spans="1:18" ht="12.75" customHeight="1">
      <c r="A342" s="11">
        <v>9201</v>
      </c>
      <c r="B342" s="11">
        <v>22707</v>
      </c>
      <c r="C342" s="74" t="s">
        <v>4</v>
      </c>
      <c r="D342" s="74" t="s">
        <v>334</v>
      </c>
      <c r="E342" s="2">
        <v>20000</v>
      </c>
      <c r="F342" s="13">
        <v>20000</v>
      </c>
      <c r="G342" s="27">
        <f t="shared" si="16"/>
        <v>0</v>
      </c>
      <c r="H342" s="23">
        <f t="shared" si="15"/>
        <v>0</v>
      </c>
      <c r="I342" s="63"/>
      <c r="J342" s="136"/>
      <c r="K342" s="136"/>
      <c r="L342" s="136"/>
      <c r="M342" s="61"/>
      <c r="N342" s="61"/>
      <c r="O342" s="61"/>
      <c r="P342" s="61"/>
      <c r="Q342" s="61"/>
      <c r="R342" s="84"/>
    </row>
    <row r="343" spans="1:18" ht="12.75" customHeight="1">
      <c r="A343" s="87">
        <v>9311</v>
      </c>
      <c r="B343" s="87">
        <v>22708</v>
      </c>
      <c r="C343" s="88" t="s">
        <v>6</v>
      </c>
      <c r="D343" s="88" t="s">
        <v>36</v>
      </c>
      <c r="E343" s="127">
        <v>900000</v>
      </c>
      <c r="F343" s="75">
        <v>900000</v>
      </c>
      <c r="G343" s="76">
        <f t="shared" si="16"/>
        <v>0</v>
      </c>
      <c r="H343" s="77">
        <f t="shared" si="15"/>
        <v>0</v>
      </c>
      <c r="I343" s="63"/>
      <c r="J343" s="136"/>
      <c r="K343" s="136"/>
      <c r="L343" s="136"/>
      <c r="M343" s="61"/>
      <c r="N343" s="61"/>
      <c r="O343" s="61"/>
      <c r="P343" s="61"/>
      <c r="Q343" s="61"/>
      <c r="R343" s="84"/>
    </row>
    <row r="344" spans="1:18" ht="12.75" customHeight="1">
      <c r="A344" s="11">
        <v>1511</v>
      </c>
      <c r="B344" s="11">
        <v>22710</v>
      </c>
      <c r="C344" s="74" t="s">
        <v>5</v>
      </c>
      <c r="D344" s="74" t="s">
        <v>142</v>
      </c>
      <c r="E344" s="2">
        <v>1050000</v>
      </c>
      <c r="F344" s="13">
        <v>950000</v>
      </c>
      <c r="G344" s="27">
        <f t="shared" si="16"/>
        <v>100000</v>
      </c>
      <c r="H344" s="23">
        <f t="shared" si="15"/>
        <v>0.10526315789473684</v>
      </c>
      <c r="I344" s="63"/>
      <c r="J344" s="136"/>
      <c r="K344" s="136"/>
      <c r="L344" s="136"/>
      <c r="M344" s="61"/>
      <c r="N344" s="61"/>
      <c r="O344" s="61"/>
      <c r="P344" s="61"/>
      <c r="Q344" s="61"/>
      <c r="R344" s="84"/>
    </row>
    <row r="345" spans="1:18" ht="12.75" customHeight="1">
      <c r="A345" s="11">
        <v>1641</v>
      </c>
      <c r="B345" s="11">
        <v>22710</v>
      </c>
      <c r="C345" s="74" t="s">
        <v>325</v>
      </c>
      <c r="D345" s="74" t="s">
        <v>142</v>
      </c>
      <c r="E345" s="2">
        <v>140000</v>
      </c>
      <c r="F345" s="13">
        <v>110000</v>
      </c>
      <c r="G345" s="27">
        <f t="shared" si="16"/>
        <v>30000</v>
      </c>
      <c r="H345" s="23">
        <f t="shared" si="15"/>
        <v>0.2727272727272727</v>
      </c>
      <c r="I345" s="63"/>
      <c r="J345" s="136"/>
      <c r="K345" s="136"/>
      <c r="L345" s="136"/>
      <c r="M345" s="61"/>
      <c r="N345" s="61"/>
      <c r="O345" s="61"/>
      <c r="P345" s="61"/>
      <c r="Q345" s="61"/>
      <c r="R345" s="84"/>
    </row>
    <row r="346" spans="1:18" ht="12.75" customHeight="1">
      <c r="A346" s="11">
        <v>3261</v>
      </c>
      <c r="B346" s="11">
        <v>22710</v>
      </c>
      <c r="C346" s="74" t="s">
        <v>118</v>
      </c>
      <c r="D346" s="74" t="s">
        <v>142</v>
      </c>
      <c r="E346" s="2">
        <v>100000</v>
      </c>
      <c r="F346" s="13">
        <v>70000</v>
      </c>
      <c r="G346" s="27">
        <f t="shared" si="16"/>
        <v>30000</v>
      </c>
      <c r="H346" s="23">
        <f t="shared" si="15"/>
        <v>0.42857142857142855</v>
      </c>
      <c r="I346" s="63"/>
      <c r="J346" s="136"/>
      <c r="K346" s="136"/>
      <c r="L346" s="136"/>
      <c r="M346" s="61"/>
      <c r="N346" s="61"/>
      <c r="O346" s="61"/>
      <c r="P346" s="61"/>
      <c r="Q346" s="61"/>
      <c r="R346" s="84"/>
    </row>
    <row r="347" spans="1:18" ht="12.75" customHeight="1">
      <c r="A347" s="11">
        <v>3381</v>
      </c>
      <c r="B347" s="11">
        <v>22710</v>
      </c>
      <c r="C347" s="74" t="s">
        <v>107</v>
      </c>
      <c r="D347" s="74" t="s">
        <v>142</v>
      </c>
      <c r="E347" s="2">
        <v>150000</v>
      </c>
      <c r="F347" s="13">
        <v>143000</v>
      </c>
      <c r="G347" s="27">
        <f t="shared" si="16"/>
        <v>7000</v>
      </c>
      <c r="H347" s="23">
        <f t="shared" si="15"/>
        <v>0.04895104895104895</v>
      </c>
      <c r="I347" s="63"/>
      <c r="J347" s="135" t="s">
        <v>545</v>
      </c>
      <c r="K347" s="136"/>
      <c r="L347" s="136"/>
      <c r="M347" s="61"/>
      <c r="N347" s="61"/>
      <c r="O347" s="61"/>
      <c r="P347" s="61"/>
      <c r="Q347" s="61"/>
      <c r="R347" s="84"/>
    </row>
    <row r="348" spans="1:18" ht="12.75" customHeight="1">
      <c r="A348" s="11">
        <v>3421</v>
      </c>
      <c r="B348" s="11">
        <v>22710</v>
      </c>
      <c r="C348" s="74" t="s">
        <v>383</v>
      </c>
      <c r="D348" s="74" t="s">
        <v>142</v>
      </c>
      <c r="E348" s="2">
        <v>100000</v>
      </c>
      <c r="F348" s="13">
        <v>75000</v>
      </c>
      <c r="G348" s="27">
        <f t="shared" si="16"/>
        <v>25000</v>
      </c>
      <c r="H348" s="23">
        <f t="shared" si="15"/>
        <v>0.3333333333333333</v>
      </c>
      <c r="I348" s="63"/>
      <c r="J348" s="76">
        <f>SUM(E344:E349)</f>
        <v>1790000</v>
      </c>
      <c r="K348" s="136"/>
      <c r="L348" s="136"/>
      <c r="M348" s="61"/>
      <c r="N348" s="61"/>
      <c r="O348" s="61"/>
      <c r="P348" s="61"/>
      <c r="Q348" s="61"/>
      <c r="R348" s="84"/>
    </row>
    <row r="349" spans="1:18" ht="12.75" customHeight="1">
      <c r="A349" s="31">
        <v>9201</v>
      </c>
      <c r="B349" s="31">
        <v>22710</v>
      </c>
      <c r="C349" s="82" t="s">
        <v>4</v>
      </c>
      <c r="D349" s="82" t="s">
        <v>142</v>
      </c>
      <c r="E349" s="6">
        <v>250000</v>
      </c>
      <c r="F349" s="16">
        <v>180000</v>
      </c>
      <c r="G349" s="30">
        <f t="shared" si="16"/>
        <v>70000</v>
      </c>
      <c r="H349" s="43">
        <f t="shared" si="15"/>
        <v>0.3888888888888889</v>
      </c>
      <c r="I349" s="63"/>
      <c r="J349" s="136"/>
      <c r="K349" s="136"/>
      <c r="L349" s="136"/>
      <c r="M349" s="61"/>
      <c r="N349" s="61"/>
      <c r="O349" s="61"/>
      <c r="P349" s="61"/>
      <c r="Q349" s="61"/>
      <c r="R349" s="84"/>
    </row>
    <row r="350" spans="1:18" ht="12.75" customHeight="1">
      <c r="A350" s="11">
        <v>1321</v>
      </c>
      <c r="B350" s="11">
        <v>22799</v>
      </c>
      <c r="C350" s="81" t="s">
        <v>349</v>
      </c>
      <c r="D350" s="81" t="s">
        <v>324</v>
      </c>
      <c r="E350" s="8">
        <v>2000</v>
      </c>
      <c r="F350" s="14">
        <v>2000</v>
      </c>
      <c r="G350" s="27">
        <f t="shared" si="16"/>
        <v>0</v>
      </c>
      <c r="H350" s="25">
        <f t="shared" si="15"/>
        <v>0</v>
      </c>
      <c r="I350" s="63"/>
      <c r="J350" s="136"/>
      <c r="K350" s="136"/>
      <c r="L350" s="136"/>
      <c r="M350" s="61"/>
      <c r="N350" s="61"/>
      <c r="O350" s="61"/>
      <c r="P350" s="61"/>
      <c r="Q350" s="61"/>
      <c r="R350" s="84"/>
    </row>
    <row r="351" spans="1:18" ht="12.75" customHeight="1">
      <c r="A351" s="11">
        <v>1511</v>
      </c>
      <c r="B351" s="11">
        <v>22799</v>
      </c>
      <c r="C351" s="74" t="s">
        <v>5</v>
      </c>
      <c r="D351" s="74" t="s">
        <v>528</v>
      </c>
      <c r="E351" s="2">
        <v>12000</v>
      </c>
      <c r="F351" s="13">
        <v>12000</v>
      </c>
      <c r="G351" s="27">
        <f>E351-F351</f>
        <v>0</v>
      </c>
      <c r="H351" s="23">
        <f t="shared" si="15"/>
        <v>0</v>
      </c>
      <c r="I351" s="63"/>
      <c r="J351" s="136"/>
      <c r="K351" s="136"/>
      <c r="L351" s="136"/>
      <c r="M351" s="61"/>
      <c r="N351" s="61"/>
      <c r="O351" s="61"/>
      <c r="P351" s="61"/>
      <c r="Q351" s="61"/>
      <c r="R351" s="84"/>
    </row>
    <row r="352" spans="1:18" ht="12.75" customHeight="1">
      <c r="A352" s="11">
        <v>1601</v>
      </c>
      <c r="B352" s="11">
        <v>22799</v>
      </c>
      <c r="C352" s="74" t="s">
        <v>356</v>
      </c>
      <c r="D352" s="74" t="s">
        <v>157</v>
      </c>
      <c r="E352" s="2">
        <v>215000</v>
      </c>
      <c r="F352" s="13">
        <v>210000</v>
      </c>
      <c r="G352" s="27">
        <f t="shared" si="16"/>
        <v>5000</v>
      </c>
      <c r="H352" s="23">
        <f t="shared" si="15"/>
        <v>0.023809523809523808</v>
      </c>
      <c r="I352" s="63"/>
      <c r="J352" s="136"/>
      <c r="K352" s="136"/>
      <c r="L352" s="136"/>
      <c r="M352" s="61"/>
      <c r="N352" s="61"/>
      <c r="O352" s="61"/>
      <c r="P352" s="61"/>
      <c r="Q352" s="61"/>
      <c r="R352" s="84"/>
    </row>
    <row r="353" spans="1:18" ht="12.75" customHeight="1">
      <c r="A353" s="11">
        <v>1711</v>
      </c>
      <c r="B353" s="11">
        <v>22799</v>
      </c>
      <c r="C353" s="74" t="s">
        <v>8</v>
      </c>
      <c r="D353" s="74" t="s">
        <v>63</v>
      </c>
      <c r="E353" s="2">
        <v>90000</v>
      </c>
      <c r="F353" s="13">
        <v>90000</v>
      </c>
      <c r="G353" s="27">
        <f t="shared" si="16"/>
        <v>0</v>
      </c>
      <c r="H353" s="23">
        <f t="shared" si="15"/>
        <v>0</v>
      </c>
      <c r="I353" s="63"/>
      <c r="J353" s="136"/>
      <c r="K353" s="136"/>
      <c r="L353" s="136"/>
      <c r="M353" s="61"/>
      <c r="N353" s="61"/>
      <c r="O353" s="61"/>
      <c r="P353" s="61"/>
      <c r="Q353" s="61"/>
      <c r="R353" s="84"/>
    </row>
    <row r="354" spans="1:18" ht="12.75" customHeight="1">
      <c r="A354" s="11">
        <v>1721</v>
      </c>
      <c r="B354" s="11">
        <v>22799</v>
      </c>
      <c r="C354" s="74" t="s">
        <v>120</v>
      </c>
      <c r="D354" s="74" t="s">
        <v>490</v>
      </c>
      <c r="E354" s="2">
        <v>18000</v>
      </c>
      <c r="F354" s="13">
        <v>14500</v>
      </c>
      <c r="G354" s="27">
        <f t="shared" si="16"/>
        <v>3500</v>
      </c>
      <c r="H354" s="23">
        <f t="shared" si="15"/>
        <v>0.2413793103448276</v>
      </c>
      <c r="I354" s="63"/>
      <c r="J354" s="136"/>
      <c r="K354" s="136"/>
      <c r="L354" s="136"/>
      <c r="M354" s="61"/>
      <c r="N354" s="61"/>
      <c r="O354" s="61"/>
      <c r="P354" s="61"/>
      <c r="Q354" s="61"/>
      <c r="R354" s="84"/>
    </row>
    <row r="355" spans="1:18" ht="12.75" customHeight="1">
      <c r="A355" s="11">
        <v>1731</v>
      </c>
      <c r="B355" s="11">
        <v>22799</v>
      </c>
      <c r="C355" s="74" t="s">
        <v>499</v>
      </c>
      <c r="D355" s="74" t="s">
        <v>465</v>
      </c>
      <c r="E355" s="2">
        <v>80000</v>
      </c>
      <c r="F355" s="13">
        <v>22000</v>
      </c>
      <c r="G355" s="27">
        <f>E355-F355</f>
        <v>58000</v>
      </c>
      <c r="H355" s="23">
        <f t="shared" si="15"/>
        <v>2.6363636363636362</v>
      </c>
      <c r="I355" s="63"/>
      <c r="J355" s="136"/>
      <c r="K355" s="136"/>
      <c r="L355" s="136"/>
      <c r="M355" s="61"/>
      <c r="N355" s="61"/>
      <c r="O355" s="61"/>
      <c r="P355" s="61"/>
      <c r="Q355" s="61"/>
      <c r="R355" s="84"/>
    </row>
    <row r="356" spans="1:18" ht="12.75" customHeight="1">
      <c r="A356" s="11">
        <v>2311</v>
      </c>
      <c r="B356" s="11">
        <v>22799</v>
      </c>
      <c r="C356" s="74" t="s">
        <v>370</v>
      </c>
      <c r="D356" s="74" t="s">
        <v>561</v>
      </c>
      <c r="E356" s="2">
        <v>18000</v>
      </c>
      <c r="F356" s="13">
        <v>0</v>
      </c>
      <c r="G356" s="27">
        <f>E356-F356</f>
        <v>18000</v>
      </c>
      <c r="H356" s="132" t="s">
        <v>184</v>
      </c>
      <c r="I356" s="63"/>
      <c r="J356" s="136"/>
      <c r="K356" s="136"/>
      <c r="L356" s="136"/>
      <c r="M356" s="61"/>
      <c r="N356" s="61"/>
      <c r="O356" s="61"/>
      <c r="P356" s="61"/>
      <c r="Q356" s="61"/>
      <c r="R356" s="84"/>
    </row>
    <row r="357" spans="1:18" ht="12.75" customHeight="1">
      <c r="A357" s="11">
        <v>2312</v>
      </c>
      <c r="B357" s="11">
        <v>22799</v>
      </c>
      <c r="C357" s="74" t="s">
        <v>372</v>
      </c>
      <c r="D357" s="74" t="s">
        <v>128</v>
      </c>
      <c r="E357" s="2">
        <v>0</v>
      </c>
      <c r="F357" s="13">
        <v>60000</v>
      </c>
      <c r="G357" s="27">
        <f t="shared" si="16"/>
        <v>-60000</v>
      </c>
      <c r="H357" s="124">
        <f t="shared" si="15"/>
        <v>-1</v>
      </c>
      <c r="I357" s="63"/>
      <c r="J357" s="136"/>
      <c r="K357" s="136"/>
      <c r="L357" s="136"/>
      <c r="M357" s="61"/>
      <c r="N357" s="61"/>
      <c r="O357" s="61"/>
      <c r="P357" s="61"/>
      <c r="Q357" s="61"/>
      <c r="R357" s="84"/>
    </row>
    <row r="358" spans="1:18" ht="12.75" customHeight="1">
      <c r="A358" s="11">
        <v>2314</v>
      </c>
      <c r="B358" s="11">
        <v>22799</v>
      </c>
      <c r="C358" s="74" t="s">
        <v>96</v>
      </c>
      <c r="D358" s="74" t="s">
        <v>128</v>
      </c>
      <c r="E358" s="2">
        <v>0</v>
      </c>
      <c r="F358" s="13">
        <v>35000</v>
      </c>
      <c r="G358" s="27">
        <f t="shared" si="16"/>
        <v>-35000</v>
      </c>
      <c r="H358" s="124">
        <f t="shared" si="15"/>
        <v>-1</v>
      </c>
      <c r="I358" s="63"/>
      <c r="J358" s="136"/>
      <c r="K358" s="136"/>
      <c r="L358" s="136"/>
      <c r="M358" s="61"/>
      <c r="N358" s="61"/>
      <c r="O358" s="61"/>
      <c r="P358" s="61"/>
      <c r="Q358" s="61"/>
      <c r="R358" s="84"/>
    </row>
    <row r="359" spans="1:18" ht="12.75" customHeight="1">
      <c r="A359" s="11">
        <v>2315</v>
      </c>
      <c r="B359" s="11">
        <v>22799</v>
      </c>
      <c r="C359" s="74" t="s">
        <v>167</v>
      </c>
      <c r="D359" s="74" t="s">
        <v>128</v>
      </c>
      <c r="E359" s="2">
        <v>140000</v>
      </c>
      <c r="F359" s="13">
        <v>30000</v>
      </c>
      <c r="G359" s="27">
        <f t="shared" si="16"/>
        <v>110000</v>
      </c>
      <c r="H359" s="23">
        <f t="shared" si="15"/>
        <v>3.6666666666666665</v>
      </c>
      <c r="I359" s="63"/>
      <c r="J359" s="136"/>
      <c r="K359" s="136"/>
      <c r="L359" s="136"/>
      <c r="M359" s="61"/>
      <c r="N359" s="61"/>
      <c r="O359" s="61"/>
      <c r="P359" s="61"/>
      <c r="Q359" s="61"/>
      <c r="R359" s="84"/>
    </row>
    <row r="360" spans="1:18" ht="12.75" customHeight="1">
      <c r="A360" s="11">
        <v>2316</v>
      </c>
      <c r="B360" s="11">
        <v>22799</v>
      </c>
      <c r="C360" s="74" t="s">
        <v>123</v>
      </c>
      <c r="D360" s="74" t="s">
        <v>124</v>
      </c>
      <c r="E360" s="2">
        <v>500000</v>
      </c>
      <c r="F360" s="13">
        <v>500000</v>
      </c>
      <c r="G360" s="27">
        <f t="shared" si="16"/>
        <v>0</v>
      </c>
      <c r="H360" s="23">
        <f t="shared" si="15"/>
        <v>0</v>
      </c>
      <c r="I360" s="63"/>
      <c r="J360" s="136"/>
      <c r="K360" s="136"/>
      <c r="L360" s="136"/>
      <c r="M360" s="61"/>
      <c r="N360" s="61"/>
      <c r="O360" s="61"/>
      <c r="P360" s="61"/>
      <c r="Q360" s="61"/>
      <c r="R360" s="84"/>
    </row>
    <row r="361" spans="1:18" ht="12.75" customHeight="1">
      <c r="A361" s="11">
        <v>2411</v>
      </c>
      <c r="B361" s="11">
        <v>22799</v>
      </c>
      <c r="C361" s="74" t="s">
        <v>371</v>
      </c>
      <c r="D361" s="74" t="s">
        <v>334</v>
      </c>
      <c r="E361" s="2">
        <v>50000</v>
      </c>
      <c r="F361" s="13">
        <v>50000</v>
      </c>
      <c r="G361" s="27">
        <f t="shared" si="16"/>
        <v>0</v>
      </c>
      <c r="H361" s="23">
        <f t="shared" si="15"/>
        <v>0</v>
      </c>
      <c r="I361" s="63"/>
      <c r="J361" s="136"/>
      <c r="K361" s="136"/>
      <c r="L361" s="136"/>
      <c r="M361" s="61"/>
      <c r="N361" s="61"/>
      <c r="O361" s="61"/>
      <c r="P361" s="61"/>
      <c r="Q361" s="61"/>
      <c r="R361" s="84"/>
    </row>
    <row r="362" spans="1:18" ht="12.75" customHeight="1">
      <c r="A362" s="11">
        <v>3111</v>
      </c>
      <c r="B362" s="11">
        <v>22799</v>
      </c>
      <c r="C362" s="74" t="s">
        <v>375</v>
      </c>
      <c r="D362" s="74" t="s">
        <v>450</v>
      </c>
      <c r="E362" s="2">
        <v>4000</v>
      </c>
      <c r="F362" s="13">
        <v>0</v>
      </c>
      <c r="G362" s="27">
        <f>E362-F362</f>
        <v>4000</v>
      </c>
      <c r="H362" s="132" t="s">
        <v>184</v>
      </c>
      <c r="I362" s="63"/>
      <c r="J362" s="136"/>
      <c r="K362" s="136"/>
      <c r="L362" s="136"/>
      <c r="M362" s="61"/>
      <c r="N362" s="61"/>
      <c r="O362" s="61"/>
      <c r="P362" s="61"/>
      <c r="Q362" s="61"/>
      <c r="R362" s="84"/>
    </row>
    <row r="363" spans="1:18" ht="12.75" customHeight="1">
      <c r="A363" s="11" t="s">
        <v>405</v>
      </c>
      <c r="B363" s="11">
        <v>22799</v>
      </c>
      <c r="C363" s="74" t="s">
        <v>10</v>
      </c>
      <c r="D363" s="74" t="s">
        <v>92</v>
      </c>
      <c r="E363" s="2">
        <v>19000</v>
      </c>
      <c r="F363" s="13">
        <v>19000</v>
      </c>
      <c r="G363" s="27">
        <f t="shared" si="16"/>
        <v>0</v>
      </c>
      <c r="H363" s="23">
        <f t="shared" si="15"/>
        <v>0</v>
      </c>
      <c r="I363" s="63"/>
      <c r="J363" s="136"/>
      <c r="K363" s="136"/>
      <c r="L363" s="136"/>
      <c r="M363" s="61"/>
      <c r="N363" s="61"/>
      <c r="O363" s="61"/>
      <c r="P363" s="61"/>
      <c r="Q363" s="61"/>
      <c r="R363" s="84"/>
    </row>
    <row r="364" spans="1:23" ht="12.75" customHeight="1">
      <c r="A364" s="11">
        <v>3371</v>
      </c>
      <c r="B364" s="11">
        <v>22799</v>
      </c>
      <c r="C364" s="74" t="s">
        <v>497</v>
      </c>
      <c r="D364" s="74" t="s">
        <v>450</v>
      </c>
      <c r="E364" s="2">
        <v>30000</v>
      </c>
      <c r="F364" s="13">
        <v>25000</v>
      </c>
      <c r="G364" s="27">
        <f t="shared" si="16"/>
        <v>5000</v>
      </c>
      <c r="H364" s="23">
        <f t="shared" si="15"/>
        <v>0.2</v>
      </c>
      <c r="I364" s="63"/>
      <c r="J364" s="136"/>
      <c r="K364" s="136"/>
      <c r="L364" s="136"/>
      <c r="M364" s="61"/>
      <c r="N364" s="61"/>
      <c r="O364" s="61"/>
      <c r="P364" s="61"/>
      <c r="Q364" s="61"/>
      <c r="R364" s="84"/>
      <c r="S364" s="1"/>
      <c r="T364" s="1"/>
      <c r="U364" s="1"/>
      <c r="V364" s="1"/>
      <c r="W364" s="1"/>
    </row>
    <row r="365" spans="1:18" ht="12.75" customHeight="1">
      <c r="A365" s="11">
        <v>3381</v>
      </c>
      <c r="B365" s="11">
        <v>22799</v>
      </c>
      <c r="C365" s="74" t="s">
        <v>107</v>
      </c>
      <c r="D365" s="74" t="s">
        <v>170</v>
      </c>
      <c r="E365" s="2">
        <v>32000</v>
      </c>
      <c r="F365" s="13">
        <v>32000</v>
      </c>
      <c r="G365" s="27">
        <f t="shared" si="16"/>
        <v>0</v>
      </c>
      <c r="H365" s="23">
        <f t="shared" si="15"/>
        <v>0</v>
      </c>
      <c r="I365" s="63"/>
      <c r="J365" s="136"/>
      <c r="K365" s="136"/>
      <c r="L365" s="136"/>
      <c r="M365" s="61"/>
      <c r="N365" s="61"/>
      <c r="O365" s="61"/>
      <c r="P365" s="61"/>
      <c r="Q365" s="61"/>
      <c r="R365" s="84"/>
    </row>
    <row r="366" spans="1:18" ht="12.75" customHeight="1">
      <c r="A366" s="11">
        <v>9121</v>
      </c>
      <c r="B366" s="11">
        <v>22799</v>
      </c>
      <c r="C366" s="74" t="s">
        <v>3</v>
      </c>
      <c r="D366" s="74" t="s">
        <v>489</v>
      </c>
      <c r="E366" s="2">
        <v>3000</v>
      </c>
      <c r="F366" s="13">
        <v>3000</v>
      </c>
      <c r="G366" s="27">
        <f t="shared" si="16"/>
        <v>0</v>
      </c>
      <c r="H366" s="23">
        <f t="shared" si="15"/>
        <v>0</v>
      </c>
      <c r="I366" s="63"/>
      <c r="J366" s="136"/>
      <c r="K366" s="136"/>
      <c r="L366" s="136"/>
      <c r="M366" s="61"/>
      <c r="N366" s="61"/>
      <c r="O366" s="61"/>
      <c r="P366" s="61"/>
      <c r="Q366" s="61"/>
      <c r="R366" s="84"/>
    </row>
    <row r="367" spans="1:18" ht="12.75" customHeight="1">
      <c r="A367" s="31">
        <v>9201</v>
      </c>
      <c r="B367" s="31">
        <v>22799</v>
      </c>
      <c r="C367" s="82" t="s">
        <v>4</v>
      </c>
      <c r="D367" s="82" t="s">
        <v>335</v>
      </c>
      <c r="E367" s="6">
        <v>105000</v>
      </c>
      <c r="F367" s="16">
        <v>100000</v>
      </c>
      <c r="G367" s="30">
        <f t="shared" si="16"/>
        <v>5000</v>
      </c>
      <c r="H367" s="43">
        <f>(E367-F367)/F367</f>
        <v>0.05</v>
      </c>
      <c r="I367" s="63"/>
      <c r="J367" s="136"/>
      <c r="K367" s="136"/>
      <c r="L367" s="136"/>
      <c r="M367" s="61"/>
      <c r="N367" s="61"/>
      <c r="O367" s="61"/>
      <c r="P367" s="61"/>
      <c r="Q367" s="61"/>
      <c r="R367" s="84"/>
    </row>
    <row r="368" spans="1:18" ht="12.75" customHeight="1">
      <c r="A368" s="18" t="s">
        <v>403</v>
      </c>
      <c r="B368" s="18">
        <v>23001</v>
      </c>
      <c r="C368" s="81" t="s">
        <v>3</v>
      </c>
      <c r="D368" s="81" t="s">
        <v>546</v>
      </c>
      <c r="E368" s="8">
        <v>1500</v>
      </c>
      <c r="F368" s="14">
        <v>1500</v>
      </c>
      <c r="G368" s="29">
        <f>E368-F368</f>
        <v>0</v>
      </c>
      <c r="H368" s="25">
        <f t="shared" si="15"/>
        <v>0</v>
      </c>
      <c r="I368" s="63"/>
      <c r="J368" s="136"/>
      <c r="K368" s="136"/>
      <c r="L368" s="136"/>
      <c r="M368" s="61"/>
      <c r="N368" s="61"/>
      <c r="O368" s="61"/>
      <c r="P368" s="61"/>
      <c r="Q368" s="61"/>
      <c r="R368" s="84"/>
    </row>
    <row r="369" spans="1:18" ht="12.75" customHeight="1">
      <c r="A369" s="11" t="s">
        <v>390</v>
      </c>
      <c r="B369" s="11">
        <v>23020</v>
      </c>
      <c r="C369" s="74" t="s">
        <v>349</v>
      </c>
      <c r="D369" s="74" t="s">
        <v>39</v>
      </c>
      <c r="E369" s="2">
        <v>2500</v>
      </c>
      <c r="F369" s="13">
        <v>3500</v>
      </c>
      <c r="G369" s="27">
        <f>E369-F369</f>
        <v>-1000</v>
      </c>
      <c r="H369" s="124">
        <f t="shared" si="15"/>
        <v>-0.2857142857142857</v>
      </c>
      <c r="I369" s="63"/>
      <c r="J369" s="136"/>
      <c r="K369" s="136"/>
      <c r="L369" s="136"/>
      <c r="M369" s="61"/>
      <c r="N369" s="61"/>
      <c r="O369" s="61"/>
      <c r="P369" s="61"/>
      <c r="Q369" s="61"/>
      <c r="R369" s="84"/>
    </row>
    <row r="370" spans="1:18" ht="12.75" customHeight="1">
      <c r="A370" s="11" t="s">
        <v>391</v>
      </c>
      <c r="B370" s="11">
        <v>23020</v>
      </c>
      <c r="C370" s="74" t="s">
        <v>5</v>
      </c>
      <c r="D370" s="74" t="s">
        <v>39</v>
      </c>
      <c r="E370" s="2">
        <v>500</v>
      </c>
      <c r="F370" s="13">
        <v>500</v>
      </c>
      <c r="G370" s="27">
        <f>E370-F370</f>
        <v>0</v>
      </c>
      <c r="H370" s="23">
        <f t="shared" si="15"/>
        <v>0</v>
      </c>
      <c r="I370" s="63"/>
      <c r="J370" s="136"/>
      <c r="K370" s="136"/>
      <c r="L370" s="136"/>
      <c r="M370" s="61"/>
      <c r="N370" s="61"/>
      <c r="O370" s="61"/>
      <c r="P370" s="61"/>
      <c r="Q370" s="61"/>
      <c r="R370" s="84"/>
    </row>
    <row r="371" spans="1:18" ht="12.75" customHeight="1">
      <c r="A371" s="11">
        <v>2311</v>
      </c>
      <c r="B371" s="11">
        <v>23020</v>
      </c>
      <c r="C371" s="74" t="s">
        <v>370</v>
      </c>
      <c r="D371" s="74" t="s">
        <v>39</v>
      </c>
      <c r="E371" s="2">
        <v>500</v>
      </c>
      <c r="F371" s="13">
        <v>500</v>
      </c>
      <c r="G371" s="27">
        <f>E371-F371</f>
        <v>0</v>
      </c>
      <c r="H371" s="23">
        <f>(E371-F371)/F371</f>
        <v>0</v>
      </c>
      <c r="I371" s="63"/>
      <c r="J371" s="136"/>
      <c r="K371" s="136"/>
      <c r="L371" s="136"/>
      <c r="M371" s="61"/>
      <c r="N371" s="61"/>
      <c r="O371" s="61"/>
      <c r="P371" s="61"/>
      <c r="Q371" s="61"/>
      <c r="R371" s="84"/>
    </row>
    <row r="372" spans="1:18" ht="12.75" customHeight="1">
      <c r="A372" s="11">
        <v>3261</v>
      </c>
      <c r="B372" s="11">
        <v>23020</v>
      </c>
      <c r="C372" s="74" t="s">
        <v>118</v>
      </c>
      <c r="D372" s="74" t="s">
        <v>39</v>
      </c>
      <c r="E372" s="2">
        <v>1500</v>
      </c>
      <c r="F372" s="13">
        <v>2500</v>
      </c>
      <c r="G372" s="27">
        <f>E372-F372</f>
        <v>-1000</v>
      </c>
      <c r="H372" s="124">
        <f t="shared" si="15"/>
        <v>-0.4</v>
      </c>
      <c r="I372" s="63"/>
      <c r="J372" s="136"/>
      <c r="K372" s="136"/>
      <c r="L372" s="136"/>
      <c r="M372" s="61"/>
      <c r="N372" s="61"/>
      <c r="O372" s="61"/>
      <c r="P372" s="61"/>
      <c r="Q372" s="61"/>
      <c r="R372" s="84"/>
    </row>
    <row r="373" spans="1:18" ht="12.75" customHeight="1">
      <c r="A373" s="11">
        <v>9201</v>
      </c>
      <c r="B373" s="11">
        <v>23020</v>
      </c>
      <c r="C373" s="74" t="s">
        <v>4</v>
      </c>
      <c r="D373" s="74" t="s">
        <v>39</v>
      </c>
      <c r="E373" s="2">
        <v>500</v>
      </c>
      <c r="F373" s="13">
        <v>500</v>
      </c>
      <c r="G373" s="27">
        <f aca="true" t="shared" si="17" ref="G373:G392">E373-F373</f>
        <v>0</v>
      </c>
      <c r="H373" s="23">
        <f t="shared" si="15"/>
        <v>0</v>
      </c>
      <c r="I373" s="63"/>
      <c r="J373" s="136"/>
      <c r="K373" s="136"/>
      <c r="L373" s="136"/>
      <c r="M373" s="61"/>
      <c r="N373" s="61"/>
      <c r="O373" s="61"/>
      <c r="P373" s="61"/>
      <c r="Q373" s="61"/>
      <c r="R373" s="84"/>
    </row>
    <row r="374" spans="1:18" ht="12.75" customHeight="1">
      <c r="A374" s="11">
        <v>9311</v>
      </c>
      <c r="B374" s="11">
        <v>23020</v>
      </c>
      <c r="C374" s="74" t="s">
        <v>6</v>
      </c>
      <c r="D374" s="74" t="s">
        <v>39</v>
      </c>
      <c r="E374" s="2">
        <v>500</v>
      </c>
      <c r="F374" s="13">
        <v>500</v>
      </c>
      <c r="G374" s="27">
        <f t="shared" si="17"/>
        <v>0</v>
      </c>
      <c r="H374" s="23">
        <f t="shared" si="15"/>
        <v>0</v>
      </c>
      <c r="I374" s="63"/>
      <c r="J374" s="136"/>
      <c r="K374" s="136"/>
      <c r="L374" s="136"/>
      <c r="M374" s="61"/>
      <c r="N374" s="61"/>
      <c r="O374" s="61"/>
      <c r="P374" s="61"/>
      <c r="Q374" s="61"/>
      <c r="R374" s="84"/>
    </row>
    <row r="375" spans="1:18" ht="12.75" customHeight="1">
      <c r="A375" s="11">
        <v>9121</v>
      </c>
      <c r="B375" s="11">
        <v>23100</v>
      </c>
      <c r="C375" s="74" t="s">
        <v>3</v>
      </c>
      <c r="D375" s="74" t="s">
        <v>40</v>
      </c>
      <c r="E375" s="2">
        <v>1000</v>
      </c>
      <c r="F375" s="13">
        <v>1000</v>
      </c>
      <c r="G375" s="27">
        <f t="shared" si="17"/>
        <v>0</v>
      </c>
      <c r="H375" s="23">
        <f t="shared" si="15"/>
        <v>0</v>
      </c>
      <c r="I375" s="63"/>
      <c r="J375" s="136"/>
      <c r="K375" s="136"/>
      <c r="L375" s="136"/>
      <c r="M375" s="61"/>
      <c r="N375" s="61"/>
      <c r="O375" s="61"/>
      <c r="P375" s="61"/>
      <c r="Q375" s="61"/>
      <c r="R375" s="84"/>
    </row>
    <row r="376" spans="1:18" ht="12.75" customHeight="1">
      <c r="A376" s="11" t="s">
        <v>390</v>
      </c>
      <c r="B376" s="11">
        <v>23120</v>
      </c>
      <c r="C376" s="74" t="s">
        <v>349</v>
      </c>
      <c r="D376" s="74" t="s">
        <v>119</v>
      </c>
      <c r="E376" s="2">
        <v>1000</v>
      </c>
      <c r="F376" s="13">
        <v>1000</v>
      </c>
      <c r="G376" s="27">
        <f t="shared" si="17"/>
        <v>0</v>
      </c>
      <c r="H376" s="23">
        <f t="shared" si="15"/>
        <v>0</v>
      </c>
      <c r="I376" s="63"/>
      <c r="J376" s="136"/>
      <c r="K376" s="136"/>
      <c r="L376" s="136"/>
      <c r="M376" s="61"/>
      <c r="N376" s="61"/>
      <c r="O376" s="61"/>
      <c r="P376" s="61"/>
      <c r="Q376" s="61"/>
      <c r="R376" s="84"/>
    </row>
    <row r="377" spans="1:18" ht="12.75" customHeight="1">
      <c r="A377" s="11" t="s">
        <v>391</v>
      </c>
      <c r="B377" s="11">
        <v>23120</v>
      </c>
      <c r="C377" s="74" t="s">
        <v>5</v>
      </c>
      <c r="D377" s="74" t="s">
        <v>119</v>
      </c>
      <c r="E377" s="2">
        <v>500</v>
      </c>
      <c r="F377" s="13">
        <v>500</v>
      </c>
      <c r="G377" s="27">
        <f t="shared" si="17"/>
        <v>0</v>
      </c>
      <c r="H377" s="23">
        <f t="shared" si="15"/>
        <v>0</v>
      </c>
      <c r="I377" s="63"/>
      <c r="J377" s="136"/>
      <c r="K377" s="136"/>
      <c r="L377" s="136"/>
      <c r="M377" s="61"/>
      <c r="N377" s="61"/>
      <c r="O377" s="61"/>
      <c r="P377" s="61"/>
      <c r="Q377" s="61"/>
      <c r="R377" s="84"/>
    </row>
    <row r="378" spans="1:18" ht="12.75" customHeight="1">
      <c r="A378" s="11">
        <v>2311</v>
      </c>
      <c r="B378" s="11">
        <v>23120</v>
      </c>
      <c r="C378" s="74" t="s">
        <v>370</v>
      </c>
      <c r="D378" s="74" t="s">
        <v>119</v>
      </c>
      <c r="E378" s="2">
        <v>500</v>
      </c>
      <c r="F378" s="13">
        <v>500</v>
      </c>
      <c r="G378" s="27">
        <f>E378-F378</f>
        <v>0</v>
      </c>
      <c r="H378" s="23">
        <f>(E378-F378)/F378</f>
        <v>0</v>
      </c>
      <c r="I378" s="63"/>
      <c r="J378" s="136"/>
      <c r="K378" s="136"/>
      <c r="L378" s="136"/>
      <c r="M378" s="61"/>
      <c r="N378" s="61"/>
      <c r="O378" s="61"/>
      <c r="P378" s="61"/>
      <c r="Q378" s="61"/>
      <c r="R378" s="84"/>
    </row>
    <row r="379" spans="1:18" ht="12.75" customHeight="1">
      <c r="A379" s="11">
        <v>3261</v>
      </c>
      <c r="B379" s="11">
        <v>23120</v>
      </c>
      <c r="C379" s="74" t="s">
        <v>118</v>
      </c>
      <c r="D379" s="74" t="s">
        <v>119</v>
      </c>
      <c r="E379" s="2">
        <v>500</v>
      </c>
      <c r="F379" s="13">
        <v>500</v>
      </c>
      <c r="G379" s="27">
        <f t="shared" si="17"/>
        <v>0</v>
      </c>
      <c r="H379" s="23">
        <f t="shared" si="15"/>
        <v>0</v>
      </c>
      <c r="I379" s="63"/>
      <c r="J379" s="136"/>
      <c r="K379" s="136"/>
      <c r="L379" s="136"/>
      <c r="M379" s="61"/>
      <c r="N379" s="61"/>
      <c r="O379" s="61"/>
      <c r="P379" s="61"/>
      <c r="Q379" s="61"/>
      <c r="R379" s="84"/>
    </row>
    <row r="380" spans="1:18" ht="12.75" customHeight="1">
      <c r="A380" s="11">
        <v>9201</v>
      </c>
      <c r="B380" s="11">
        <v>23120</v>
      </c>
      <c r="C380" s="74" t="s">
        <v>4</v>
      </c>
      <c r="D380" s="74" t="s">
        <v>119</v>
      </c>
      <c r="E380" s="2">
        <v>500</v>
      </c>
      <c r="F380" s="13">
        <v>500</v>
      </c>
      <c r="G380" s="27">
        <f t="shared" si="17"/>
        <v>0</v>
      </c>
      <c r="H380" s="23">
        <f t="shared" si="15"/>
        <v>0</v>
      </c>
      <c r="I380" s="63"/>
      <c r="J380" s="136"/>
      <c r="K380" s="136"/>
      <c r="L380" s="136"/>
      <c r="M380" s="61"/>
      <c r="N380" s="61"/>
      <c r="O380" s="61"/>
      <c r="P380" s="61"/>
      <c r="Q380" s="61"/>
      <c r="R380" s="84"/>
    </row>
    <row r="381" spans="1:18" ht="12.75" customHeight="1">
      <c r="A381" s="11">
        <v>9311</v>
      </c>
      <c r="B381" s="11">
        <v>23120</v>
      </c>
      <c r="C381" s="74" t="s">
        <v>6</v>
      </c>
      <c r="D381" s="74" t="s">
        <v>119</v>
      </c>
      <c r="E381" s="2">
        <v>500</v>
      </c>
      <c r="F381" s="13">
        <v>500</v>
      </c>
      <c r="G381" s="27">
        <f t="shared" si="17"/>
        <v>0</v>
      </c>
      <c r="H381" s="23">
        <f t="shared" si="15"/>
        <v>0</v>
      </c>
      <c r="I381" s="63"/>
      <c r="J381" s="136"/>
      <c r="K381" s="136"/>
      <c r="L381" s="136"/>
      <c r="M381" s="61"/>
      <c r="N381" s="61"/>
      <c r="O381" s="61"/>
      <c r="P381" s="61"/>
      <c r="Q381" s="61"/>
      <c r="R381" s="84"/>
    </row>
    <row r="382" spans="1:18" ht="12.75" customHeight="1">
      <c r="A382" s="31" t="s">
        <v>403</v>
      </c>
      <c r="B382" s="31">
        <v>23000</v>
      </c>
      <c r="C382" s="82" t="s">
        <v>3</v>
      </c>
      <c r="D382" s="82" t="s">
        <v>64</v>
      </c>
      <c r="E382" s="6">
        <v>55000</v>
      </c>
      <c r="F382" s="16">
        <v>55000</v>
      </c>
      <c r="G382" s="30">
        <f>E382-F382</f>
        <v>0</v>
      </c>
      <c r="H382" s="43">
        <f>(E382-F382)/F382</f>
        <v>0</v>
      </c>
      <c r="I382" s="63"/>
      <c r="J382" s="136"/>
      <c r="K382" s="136"/>
      <c r="L382" s="136"/>
      <c r="M382" s="61"/>
      <c r="N382" s="61"/>
      <c r="O382" s="61"/>
      <c r="P382" s="61"/>
      <c r="Q382" s="61"/>
      <c r="R382" s="84"/>
    </row>
    <row r="383" spans="1:18" ht="12.75" customHeight="1">
      <c r="A383" s="11">
        <v>1721</v>
      </c>
      <c r="B383" s="11">
        <v>24000</v>
      </c>
      <c r="C383" s="74" t="s">
        <v>120</v>
      </c>
      <c r="D383" s="74" t="s">
        <v>126</v>
      </c>
      <c r="E383" s="2">
        <v>10000</v>
      </c>
      <c r="F383" s="13">
        <v>8500</v>
      </c>
      <c r="G383" s="27">
        <f>E383-F383</f>
        <v>1500</v>
      </c>
      <c r="H383" s="23">
        <f t="shared" si="15"/>
        <v>0.17647058823529413</v>
      </c>
      <c r="I383" s="1"/>
      <c r="J383" s="136"/>
      <c r="K383" s="136"/>
      <c r="L383" s="136"/>
      <c r="M383" s="61"/>
      <c r="N383" s="61"/>
      <c r="O383" s="61"/>
      <c r="P383" s="61"/>
      <c r="Q383" s="61"/>
      <c r="R383" s="84"/>
    </row>
    <row r="384" spans="1:18" ht="12.75" customHeight="1">
      <c r="A384" s="11" t="s">
        <v>405</v>
      </c>
      <c r="B384" s="11">
        <v>24000</v>
      </c>
      <c r="C384" s="74" t="s">
        <v>10</v>
      </c>
      <c r="D384" s="74" t="s">
        <v>126</v>
      </c>
      <c r="E384" s="2">
        <v>1000</v>
      </c>
      <c r="F384" s="13">
        <v>1000</v>
      </c>
      <c r="G384" s="27">
        <f t="shared" si="17"/>
        <v>0</v>
      </c>
      <c r="H384" s="23">
        <f t="shared" si="15"/>
        <v>0</v>
      </c>
      <c r="I384" s="1"/>
      <c r="J384" s="136"/>
      <c r="K384" s="136"/>
      <c r="L384" s="136"/>
      <c r="M384" s="61"/>
      <c r="N384" s="61"/>
      <c r="O384" s="61"/>
      <c r="P384" s="61"/>
      <c r="Q384" s="61"/>
      <c r="R384" s="84"/>
    </row>
    <row r="385" spans="1:18" ht="12.75" customHeight="1">
      <c r="A385" s="11">
        <v>3361</v>
      </c>
      <c r="B385" s="11">
        <v>24000</v>
      </c>
      <c r="C385" s="74" t="s">
        <v>12</v>
      </c>
      <c r="D385" s="74" t="s">
        <v>126</v>
      </c>
      <c r="E385" s="2">
        <v>1000</v>
      </c>
      <c r="F385" s="13">
        <v>1000</v>
      </c>
      <c r="G385" s="27">
        <f t="shared" si="17"/>
        <v>0</v>
      </c>
      <c r="H385" s="23">
        <f t="shared" si="15"/>
        <v>0</v>
      </c>
      <c r="I385" s="1"/>
      <c r="J385" s="136"/>
      <c r="K385" s="136"/>
      <c r="L385" s="136"/>
      <c r="M385" s="61"/>
      <c r="N385" s="61"/>
      <c r="O385" s="61"/>
      <c r="P385" s="61"/>
      <c r="Q385" s="61"/>
      <c r="R385" s="84"/>
    </row>
    <row r="386" spans="1:18" ht="12.75" customHeight="1">
      <c r="A386" s="11">
        <v>3381</v>
      </c>
      <c r="B386" s="11">
        <v>24000</v>
      </c>
      <c r="C386" s="74" t="s">
        <v>107</v>
      </c>
      <c r="D386" s="74" t="s">
        <v>126</v>
      </c>
      <c r="E386" s="2">
        <v>15000</v>
      </c>
      <c r="F386" s="13">
        <v>15000</v>
      </c>
      <c r="G386" s="27">
        <f t="shared" si="17"/>
        <v>0</v>
      </c>
      <c r="H386" s="23">
        <f t="shared" si="15"/>
        <v>0</v>
      </c>
      <c r="I386" s="1"/>
      <c r="J386" s="136"/>
      <c r="K386" s="136"/>
      <c r="L386" s="136"/>
      <c r="M386" s="61"/>
      <c r="N386" s="61"/>
      <c r="O386" s="61"/>
      <c r="P386" s="61"/>
      <c r="Q386" s="61"/>
      <c r="R386" s="84"/>
    </row>
    <row r="387" spans="1:18" ht="12.75" customHeight="1">
      <c r="A387" s="31">
        <v>4321</v>
      </c>
      <c r="B387" s="31">
        <v>24000</v>
      </c>
      <c r="C387" s="82" t="s">
        <v>122</v>
      </c>
      <c r="D387" s="82" t="s">
        <v>126</v>
      </c>
      <c r="E387" s="6">
        <v>6000</v>
      </c>
      <c r="F387" s="16">
        <v>2000</v>
      </c>
      <c r="G387" s="30">
        <f t="shared" si="17"/>
        <v>4000</v>
      </c>
      <c r="H387" s="43">
        <f t="shared" si="15"/>
        <v>2</v>
      </c>
      <c r="I387" s="1"/>
      <c r="J387" s="136"/>
      <c r="K387" s="136"/>
      <c r="L387" s="136"/>
      <c r="M387" s="61"/>
      <c r="N387" s="61"/>
      <c r="O387" s="61"/>
      <c r="P387" s="61"/>
      <c r="Q387" s="61"/>
      <c r="R387" s="84"/>
    </row>
    <row r="388" spans="1:18" ht="12.75" customHeight="1">
      <c r="A388" s="18">
        <v>1361</v>
      </c>
      <c r="B388" s="18">
        <v>25000</v>
      </c>
      <c r="C388" s="81" t="s">
        <v>492</v>
      </c>
      <c r="D388" s="81" t="s">
        <v>547</v>
      </c>
      <c r="E388" s="8">
        <v>250000</v>
      </c>
      <c r="F388" s="13">
        <v>0</v>
      </c>
      <c r="G388" s="27">
        <f>E388-F388</f>
        <v>250000</v>
      </c>
      <c r="H388" s="132" t="s">
        <v>184</v>
      </c>
      <c r="I388" s="1"/>
      <c r="J388" s="136"/>
      <c r="K388" s="136"/>
      <c r="L388" s="136"/>
      <c r="M388" s="61"/>
      <c r="N388" s="61"/>
      <c r="O388" s="61"/>
      <c r="P388" s="61"/>
      <c r="Q388" s="61"/>
      <c r="R388" s="84"/>
    </row>
    <row r="389" spans="1:18" ht="12.75" customHeight="1">
      <c r="A389" s="11">
        <v>1511</v>
      </c>
      <c r="B389" s="11">
        <v>25000</v>
      </c>
      <c r="C389" s="74" t="s">
        <v>5</v>
      </c>
      <c r="D389" s="74" t="s">
        <v>548</v>
      </c>
      <c r="E389" s="2">
        <v>1000</v>
      </c>
      <c r="F389" s="13">
        <v>0</v>
      </c>
      <c r="G389" s="27">
        <f>E389-F389</f>
        <v>1000</v>
      </c>
      <c r="H389" s="132" t="s">
        <v>184</v>
      </c>
      <c r="I389" s="1"/>
      <c r="J389" s="136"/>
      <c r="K389" s="136"/>
      <c r="L389" s="136"/>
      <c r="M389" s="61"/>
      <c r="N389" s="61"/>
      <c r="O389" s="61"/>
      <c r="P389" s="61"/>
      <c r="Q389" s="61"/>
      <c r="R389" s="84"/>
    </row>
    <row r="390" spans="1:18" ht="12.75" customHeight="1">
      <c r="A390" s="18">
        <v>2316</v>
      </c>
      <c r="B390" s="18">
        <v>26000</v>
      </c>
      <c r="C390" s="81" t="s">
        <v>123</v>
      </c>
      <c r="D390" s="81" t="s">
        <v>183</v>
      </c>
      <c r="E390" s="8">
        <v>20000</v>
      </c>
      <c r="F390" s="14">
        <v>20000</v>
      </c>
      <c r="G390" s="29">
        <f t="shared" si="17"/>
        <v>0</v>
      </c>
      <c r="H390" s="25">
        <f t="shared" si="15"/>
        <v>0</v>
      </c>
      <c r="I390" s="1"/>
      <c r="J390" s="136"/>
      <c r="K390" s="136"/>
      <c r="L390" s="136"/>
      <c r="M390" s="61"/>
      <c r="N390" s="61"/>
      <c r="O390" s="61"/>
      <c r="P390" s="61"/>
      <c r="Q390" s="61"/>
      <c r="R390" s="84"/>
    </row>
    <row r="391" spans="1:18" ht="12.75" customHeight="1">
      <c r="A391" s="31">
        <v>3111</v>
      </c>
      <c r="B391" s="31">
        <v>26000</v>
      </c>
      <c r="C391" s="82" t="s">
        <v>375</v>
      </c>
      <c r="D391" s="82" t="s">
        <v>495</v>
      </c>
      <c r="E391" s="6">
        <v>36000</v>
      </c>
      <c r="F391" s="16">
        <v>35000</v>
      </c>
      <c r="G391" s="30">
        <f>E391-F391</f>
        <v>1000</v>
      </c>
      <c r="H391" s="23">
        <f t="shared" si="15"/>
        <v>0.02857142857142857</v>
      </c>
      <c r="I391" s="63"/>
      <c r="J391" s="136"/>
      <c r="K391" s="136"/>
      <c r="L391" s="136"/>
      <c r="M391" s="61"/>
      <c r="N391" s="61"/>
      <c r="O391" s="61"/>
      <c r="P391" s="61"/>
      <c r="Q391" s="61"/>
      <c r="R391" s="84"/>
    </row>
    <row r="392" spans="1:18" ht="18.75" customHeight="1">
      <c r="A392" s="207" t="s">
        <v>56</v>
      </c>
      <c r="B392" s="207"/>
      <c r="C392" s="207"/>
      <c r="D392" s="207"/>
      <c r="E392" s="4">
        <f>SUM(E150:E391)</f>
        <v>20564300</v>
      </c>
      <c r="F392" s="15">
        <f>SUM(F150:F391)</f>
        <v>19597100</v>
      </c>
      <c r="G392" s="28">
        <f t="shared" si="17"/>
        <v>967200</v>
      </c>
      <c r="H392" s="24">
        <f>(E392-F392)/F392</f>
        <v>0.049354241188747316</v>
      </c>
      <c r="I392" s="63"/>
      <c r="J392" s="136"/>
      <c r="K392" s="136"/>
      <c r="L392" s="136"/>
      <c r="M392" s="61"/>
      <c r="N392" s="61"/>
      <c r="O392" s="61"/>
      <c r="P392" s="61"/>
      <c r="Q392" s="61"/>
      <c r="R392" s="84"/>
    </row>
    <row r="393" spans="1:18" ht="21" customHeight="1">
      <c r="A393" s="12"/>
      <c r="B393" s="12"/>
      <c r="C393" s="209" t="s">
        <v>76</v>
      </c>
      <c r="D393" s="209"/>
      <c r="E393" s="8"/>
      <c r="F393" s="14"/>
      <c r="G393" s="27"/>
      <c r="H393" s="25"/>
      <c r="I393" s="63"/>
      <c r="J393" s="136"/>
      <c r="K393" s="136"/>
      <c r="L393" s="136"/>
      <c r="M393" s="61"/>
      <c r="N393" s="61"/>
      <c r="O393" s="61"/>
      <c r="P393" s="61"/>
      <c r="Q393" s="61"/>
      <c r="R393" s="84"/>
    </row>
    <row r="394" spans="1:18" ht="12.75">
      <c r="A394" s="78" t="s">
        <v>445</v>
      </c>
      <c r="B394" s="11">
        <v>31004</v>
      </c>
      <c r="C394" s="74" t="s">
        <v>11</v>
      </c>
      <c r="D394" s="74" t="s">
        <v>144</v>
      </c>
      <c r="E394" s="2">
        <v>0</v>
      </c>
      <c r="F394" s="13">
        <v>1000</v>
      </c>
      <c r="G394" s="27">
        <f aca="true" t="shared" si="18" ref="G394:G404">E394-F394</f>
        <v>-1000</v>
      </c>
      <c r="H394" s="124">
        <f aca="true" t="shared" si="19" ref="H394:H403">(E394-F394)/F394</f>
        <v>-1</v>
      </c>
      <c r="I394" s="63"/>
      <c r="J394" s="136"/>
      <c r="K394" s="136"/>
      <c r="L394" s="136"/>
      <c r="M394" s="61"/>
      <c r="N394" s="61"/>
      <c r="O394" s="61"/>
      <c r="P394" s="61"/>
      <c r="Q394" s="61"/>
      <c r="R394" s="84"/>
    </row>
    <row r="395" spans="1:18" ht="12.75">
      <c r="A395" s="78" t="s">
        <v>445</v>
      </c>
      <c r="B395" s="11">
        <v>31005</v>
      </c>
      <c r="C395" s="74" t="s">
        <v>11</v>
      </c>
      <c r="D395" s="74" t="s">
        <v>145</v>
      </c>
      <c r="E395" s="2">
        <v>0</v>
      </c>
      <c r="F395" s="13">
        <v>1000</v>
      </c>
      <c r="G395" s="27">
        <f t="shared" si="18"/>
        <v>-1000</v>
      </c>
      <c r="H395" s="124">
        <f t="shared" si="19"/>
        <v>-1</v>
      </c>
      <c r="I395" s="63"/>
      <c r="J395" s="136"/>
      <c r="K395" s="136"/>
      <c r="L395" s="136"/>
      <c r="M395" s="61"/>
      <c r="N395" s="61"/>
      <c r="O395" s="61"/>
      <c r="P395" s="61"/>
      <c r="Q395" s="61"/>
      <c r="R395" s="84"/>
    </row>
    <row r="396" spans="1:18" ht="12.75">
      <c r="A396" s="78" t="s">
        <v>445</v>
      </c>
      <c r="B396" s="11">
        <v>31014</v>
      </c>
      <c r="C396" s="74" t="s">
        <v>11</v>
      </c>
      <c r="D396" s="74" t="s">
        <v>152</v>
      </c>
      <c r="E396" s="2">
        <v>0</v>
      </c>
      <c r="F396" s="13">
        <v>6000</v>
      </c>
      <c r="G396" s="27">
        <f>E396-F396</f>
        <v>-6000</v>
      </c>
      <c r="H396" s="124">
        <f t="shared" si="19"/>
        <v>-1</v>
      </c>
      <c r="I396" s="63"/>
      <c r="J396" s="136"/>
      <c r="K396" s="136"/>
      <c r="L396" s="136"/>
      <c r="M396" s="61"/>
      <c r="N396" s="61"/>
      <c r="O396" s="61"/>
      <c r="P396" s="61"/>
      <c r="Q396" s="61"/>
      <c r="R396" s="84"/>
    </row>
    <row r="397" spans="1:18" ht="12.75">
      <c r="A397" s="78" t="s">
        <v>445</v>
      </c>
      <c r="B397" s="11">
        <v>31023</v>
      </c>
      <c r="C397" s="74" t="s">
        <v>11</v>
      </c>
      <c r="D397" s="74" t="s">
        <v>158</v>
      </c>
      <c r="E397" s="2">
        <v>0</v>
      </c>
      <c r="F397" s="13">
        <v>1000</v>
      </c>
      <c r="G397" s="27">
        <f t="shared" si="18"/>
        <v>-1000</v>
      </c>
      <c r="H397" s="124">
        <f t="shared" si="19"/>
        <v>-1</v>
      </c>
      <c r="I397" s="63"/>
      <c r="J397" s="136"/>
      <c r="K397" s="136"/>
      <c r="L397" s="136"/>
      <c r="M397" s="61"/>
      <c r="N397" s="61"/>
      <c r="O397" s="61"/>
      <c r="P397" s="61"/>
      <c r="Q397" s="61"/>
      <c r="R397" s="84"/>
    </row>
    <row r="398" spans="1:18" ht="12.75">
      <c r="A398" s="78" t="s">
        <v>445</v>
      </c>
      <c r="B398" s="11">
        <v>31030</v>
      </c>
      <c r="C398" s="74" t="s">
        <v>11</v>
      </c>
      <c r="D398" s="74" t="s">
        <v>474</v>
      </c>
      <c r="E398" s="2">
        <v>0</v>
      </c>
      <c r="F398" s="13">
        <v>5000</v>
      </c>
      <c r="G398" s="27">
        <f t="shared" si="18"/>
        <v>-5000</v>
      </c>
      <c r="H398" s="124">
        <f t="shared" si="19"/>
        <v>-1</v>
      </c>
      <c r="I398" s="63"/>
      <c r="J398" s="136"/>
      <c r="K398" s="136"/>
      <c r="L398" s="136"/>
      <c r="M398" s="61"/>
      <c r="N398" s="61"/>
      <c r="O398" s="61"/>
      <c r="P398" s="61"/>
      <c r="Q398" s="61"/>
      <c r="R398" s="84"/>
    </row>
    <row r="399" spans="1:18" ht="12.75">
      <c r="A399" s="78" t="s">
        <v>445</v>
      </c>
      <c r="B399" s="11">
        <v>31040</v>
      </c>
      <c r="C399" s="74" t="s">
        <v>11</v>
      </c>
      <c r="D399" s="74" t="s">
        <v>159</v>
      </c>
      <c r="E399" s="2">
        <v>0</v>
      </c>
      <c r="F399" s="13">
        <v>1000</v>
      </c>
      <c r="G399" s="27">
        <f t="shared" si="18"/>
        <v>-1000</v>
      </c>
      <c r="H399" s="124">
        <f t="shared" si="19"/>
        <v>-1</v>
      </c>
      <c r="I399" s="63"/>
      <c r="J399" s="136"/>
      <c r="K399" s="136"/>
      <c r="L399" s="136"/>
      <c r="M399" s="61"/>
      <c r="N399" s="61"/>
      <c r="O399" s="61"/>
      <c r="P399" s="61"/>
      <c r="Q399" s="61"/>
      <c r="R399" s="84"/>
    </row>
    <row r="400" spans="1:18" ht="12.75">
      <c r="A400" s="78" t="s">
        <v>445</v>
      </c>
      <c r="B400" s="11">
        <v>31050</v>
      </c>
      <c r="C400" s="74" t="s">
        <v>11</v>
      </c>
      <c r="D400" s="74" t="s">
        <v>475</v>
      </c>
      <c r="E400" s="2">
        <v>0</v>
      </c>
      <c r="F400" s="13">
        <v>1000</v>
      </c>
      <c r="G400" s="27">
        <f t="shared" si="18"/>
        <v>-1000</v>
      </c>
      <c r="H400" s="124">
        <f t="shared" si="19"/>
        <v>-1</v>
      </c>
      <c r="I400" s="63"/>
      <c r="J400" s="136"/>
      <c r="K400" s="136"/>
      <c r="L400" s="136"/>
      <c r="M400" s="61"/>
      <c r="N400" s="61"/>
      <c r="O400" s="61"/>
      <c r="P400" s="61"/>
      <c r="Q400" s="61"/>
      <c r="R400" s="84"/>
    </row>
    <row r="401" spans="1:18" ht="12.75">
      <c r="A401" s="78" t="s">
        <v>445</v>
      </c>
      <c r="B401" s="11">
        <v>31090</v>
      </c>
      <c r="C401" s="74" t="s">
        <v>11</v>
      </c>
      <c r="D401" s="74" t="s">
        <v>311</v>
      </c>
      <c r="E401" s="2">
        <v>0</v>
      </c>
      <c r="F401" s="13">
        <v>1000</v>
      </c>
      <c r="G401" s="27">
        <f t="shared" si="18"/>
        <v>-1000</v>
      </c>
      <c r="H401" s="124">
        <f t="shared" si="19"/>
        <v>-1</v>
      </c>
      <c r="I401" s="63"/>
      <c r="J401" s="136"/>
      <c r="K401" s="136"/>
      <c r="L401" s="136"/>
      <c r="M401" s="61"/>
      <c r="N401" s="61"/>
      <c r="O401" s="61"/>
      <c r="P401" s="61"/>
      <c r="Q401" s="61"/>
      <c r="R401" s="84"/>
    </row>
    <row r="402" spans="1:18" ht="12.75">
      <c r="A402" s="78" t="s">
        <v>442</v>
      </c>
      <c r="B402" s="11">
        <v>35200</v>
      </c>
      <c r="C402" s="74" t="s">
        <v>463</v>
      </c>
      <c r="D402" s="74" t="s">
        <v>67</v>
      </c>
      <c r="E402" s="2">
        <v>5000</v>
      </c>
      <c r="F402" s="13">
        <v>5000</v>
      </c>
      <c r="G402" s="27">
        <f t="shared" si="18"/>
        <v>0</v>
      </c>
      <c r="H402" s="23">
        <f t="shared" si="19"/>
        <v>0</v>
      </c>
      <c r="I402" s="63"/>
      <c r="J402" s="136"/>
      <c r="K402" s="136"/>
      <c r="L402" s="136"/>
      <c r="M402" s="61"/>
      <c r="N402" s="61"/>
      <c r="O402" s="61"/>
      <c r="P402" s="61"/>
      <c r="Q402" s="61"/>
      <c r="R402" s="84"/>
    </row>
    <row r="403" spans="1:18" ht="12.75">
      <c r="A403" s="78" t="s">
        <v>442</v>
      </c>
      <c r="B403" s="11">
        <v>35900</v>
      </c>
      <c r="C403" s="74" t="s">
        <v>463</v>
      </c>
      <c r="D403" s="74" t="s">
        <v>476</v>
      </c>
      <c r="E403" s="2">
        <v>1000</v>
      </c>
      <c r="F403" s="13">
        <v>1000</v>
      </c>
      <c r="G403" s="27">
        <f t="shared" si="18"/>
        <v>0</v>
      </c>
      <c r="H403" s="23">
        <f t="shared" si="19"/>
        <v>0</v>
      </c>
      <c r="I403" s="63"/>
      <c r="J403" s="136"/>
      <c r="K403" s="136"/>
      <c r="L403" s="136"/>
      <c r="M403" s="61"/>
      <c r="N403" s="61"/>
      <c r="O403" s="61"/>
      <c r="P403" s="61"/>
      <c r="Q403" s="61"/>
      <c r="R403" s="84"/>
    </row>
    <row r="404" spans="1:18" ht="18.75" customHeight="1">
      <c r="A404" s="207" t="s">
        <v>57</v>
      </c>
      <c r="B404" s="207"/>
      <c r="C404" s="207"/>
      <c r="D404" s="207"/>
      <c r="E404" s="4">
        <f>SUM(E394:E403)</f>
        <v>6000</v>
      </c>
      <c r="F404" s="15">
        <f>SUM(F394:F403)</f>
        <v>23000</v>
      </c>
      <c r="G404" s="28">
        <f t="shared" si="18"/>
        <v>-17000</v>
      </c>
      <c r="H404" s="85">
        <f>(E404-F404)/F404</f>
        <v>-0.7391304347826086</v>
      </c>
      <c r="I404" s="63"/>
      <c r="J404" s="136"/>
      <c r="K404" s="136"/>
      <c r="L404" s="136"/>
      <c r="M404" s="61"/>
      <c r="N404" s="61"/>
      <c r="O404" s="61"/>
      <c r="P404" s="61"/>
      <c r="Q404" s="61"/>
      <c r="R404" s="84"/>
    </row>
    <row r="405" spans="1:18" ht="21" customHeight="1">
      <c r="A405" s="12"/>
      <c r="B405" s="12"/>
      <c r="C405" s="209" t="s">
        <v>77</v>
      </c>
      <c r="D405" s="209"/>
      <c r="E405" s="8"/>
      <c r="F405" s="14"/>
      <c r="G405" s="27"/>
      <c r="H405" s="25"/>
      <c r="I405" s="63"/>
      <c r="J405" s="136"/>
      <c r="K405" s="136"/>
      <c r="L405" s="136"/>
      <c r="M405" s="61"/>
      <c r="N405" s="61"/>
      <c r="O405" s="61"/>
      <c r="P405" s="61"/>
      <c r="Q405" s="61"/>
      <c r="R405" s="84"/>
    </row>
    <row r="406" spans="1:18" ht="12.75" customHeight="1">
      <c r="A406" s="11">
        <v>1361</v>
      </c>
      <c r="B406" s="11">
        <v>46700</v>
      </c>
      <c r="C406" s="74" t="s">
        <v>492</v>
      </c>
      <c r="D406" s="74" t="s">
        <v>41</v>
      </c>
      <c r="E406" s="2">
        <v>0</v>
      </c>
      <c r="F406" s="13">
        <v>200000</v>
      </c>
      <c r="G406" s="27">
        <f aca="true" t="shared" si="20" ref="G406:G437">E406-F406</f>
        <v>-200000</v>
      </c>
      <c r="H406" s="124">
        <f aca="true" t="shared" si="21" ref="H406:H437">(E406-F406)/F406</f>
        <v>-1</v>
      </c>
      <c r="I406" s="63"/>
      <c r="J406" s="136"/>
      <c r="K406" s="136"/>
      <c r="L406" s="136"/>
      <c r="M406" s="61"/>
      <c r="N406" s="61"/>
      <c r="O406" s="61"/>
      <c r="P406" s="61"/>
      <c r="Q406" s="61"/>
      <c r="R406" s="84"/>
    </row>
    <row r="407" spans="1:18" ht="12.75" customHeight="1">
      <c r="A407" s="11">
        <v>4412</v>
      </c>
      <c r="B407" s="11">
        <v>47200</v>
      </c>
      <c r="C407" s="74" t="s">
        <v>385</v>
      </c>
      <c r="D407" s="74" t="s">
        <v>91</v>
      </c>
      <c r="E407" s="2">
        <v>60000</v>
      </c>
      <c r="F407" s="13">
        <v>55000</v>
      </c>
      <c r="G407" s="27">
        <f t="shared" si="20"/>
        <v>5000</v>
      </c>
      <c r="H407" s="23">
        <f t="shared" si="21"/>
        <v>0.09090909090909091</v>
      </c>
      <c r="I407" s="63"/>
      <c r="J407" s="136"/>
      <c r="K407" s="136"/>
      <c r="L407" s="136"/>
      <c r="M407" s="61"/>
      <c r="N407" s="61"/>
      <c r="O407" s="61"/>
      <c r="P407" s="61"/>
      <c r="Q407" s="61"/>
      <c r="R407" s="84"/>
    </row>
    <row r="408" spans="1:18" ht="12.75" customHeight="1">
      <c r="A408" s="11">
        <v>2311</v>
      </c>
      <c r="B408" s="11">
        <v>48000</v>
      </c>
      <c r="C408" s="74" t="s">
        <v>370</v>
      </c>
      <c r="D408" s="74" t="s">
        <v>42</v>
      </c>
      <c r="E408" s="2">
        <v>582000</v>
      </c>
      <c r="F408" s="13">
        <v>472000</v>
      </c>
      <c r="G408" s="27">
        <f t="shared" si="20"/>
        <v>110000</v>
      </c>
      <c r="H408" s="23">
        <f t="shared" si="21"/>
        <v>0.2330508474576271</v>
      </c>
      <c r="I408" s="63"/>
      <c r="J408" s="136"/>
      <c r="K408" s="136"/>
      <c r="L408" s="136"/>
      <c r="M408" s="61"/>
      <c r="N408" s="61"/>
      <c r="O408" s="61"/>
      <c r="P408" s="61"/>
      <c r="Q408" s="61"/>
      <c r="R408" s="84"/>
    </row>
    <row r="409" spans="1:18" ht="12.75" customHeight="1">
      <c r="A409" s="11">
        <v>3111</v>
      </c>
      <c r="B409" s="11">
        <v>48100</v>
      </c>
      <c r="C409" s="74" t="s">
        <v>375</v>
      </c>
      <c r="D409" s="74" t="s">
        <v>93</v>
      </c>
      <c r="E409" s="2">
        <v>1500</v>
      </c>
      <c r="F409" s="13">
        <v>1500</v>
      </c>
      <c r="G409" s="27">
        <f>E409-F409</f>
        <v>0</v>
      </c>
      <c r="H409" s="23">
        <f t="shared" si="21"/>
        <v>0</v>
      </c>
      <c r="I409" s="63"/>
      <c r="J409" s="136"/>
      <c r="K409" s="136"/>
      <c r="L409" s="136"/>
      <c r="M409" s="61"/>
      <c r="N409" s="61"/>
      <c r="O409" s="61"/>
      <c r="P409" s="61"/>
      <c r="Q409" s="61"/>
      <c r="R409" s="84"/>
    </row>
    <row r="410" spans="1:18" ht="12.75" customHeight="1">
      <c r="A410" s="11">
        <v>3261</v>
      </c>
      <c r="B410" s="11">
        <v>48100</v>
      </c>
      <c r="C410" s="74" t="s">
        <v>118</v>
      </c>
      <c r="D410" s="74" t="s">
        <v>45</v>
      </c>
      <c r="E410" s="2">
        <v>123000</v>
      </c>
      <c r="F410" s="13">
        <v>123000</v>
      </c>
      <c r="G410" s="27">
        <f t="shared" si="20"/>
        <v>0</v>
      </c>
      <c r="H410" s="23">
        <f t="shared" si="21"/>
        <v>0</v>
      </c>
      <c r="I410" s="63"/>
      <c r="J410" s="136"/>
      <c r="K410" s="136"/>
      <c r="L410" s="136"/>
      <c r="M410" s="61"/>
      <c r="N410" s="61"/>
      <c r="O410" s="61"/>
      <c r="P410" s="61"/>
      <c r="Q410" s="61"/>
      <c r="R410" s="84"/>
    </row>
    <row r="411" spans="1:18" ht="12.75" customHeight="1">
      <c r="A411" s="11" t="s">
        <v>405</v>
      </c>
      <c r="B411" s="11">
        <v>48100</v>
      </c>
      <c r="C411" s="74" t="s">
        <v>10</v>
      </c>
      <c r="D411" s="74" t="s">
        <v>541</v>
      </c>
      <c r="E411" s="2">
        <v>6000</v>
      </c>
      <c r="F411" s="13">
        <v>6000</v>
      </c>
      <c r="G411" s="27">
        <f t="shared" si="20"/>
        <v>0</v>
      </c>
      <c r="H411" s="23">
        <f t="shared" si="21"/>
        <v>0</v>
      </c>
      <c r="I411" s="63"/>
      <c r="J411" s="136"/>
      <c r="K411" s="136"/>
      <c r="L411" s="136"/>
      <c r="M411" s="61"/>
      <c r="N411" s="61"/>
      <c r="O411" s="61"/>
      <c r="P411" s="61"/>
      <c r="Q411" s="61"/>
      <c r="R411" s="84"/>
    </row>
    <row r="412" spans="1:18" ht="12.75" customHeight="1">
      <c r="A412" s="11">
        <v>3371</v>
      </c>
      <c r="B412" s="11">
        <v>48100</v>
      </c>
      <c r="C412" s="74" t="s">
        <v>497</v>
      </c>
      <c r="D412" s="74" t="s">
        <v>93</v>
      </c>
      <c r="E412" s="2">
        <v>3500</v>
      </c>
      <c r="F412" s="13">
        <v>3500</v>
      </c>
      <c r="G412" s="27">
        <f>E412-F412</f>
        <v>0</v>
      </c>
      <c r="H412" s="23">
        <f t="shared" si="21"/>
        <v>0</v>
      </c>
      <c r="I412" s="63"/>
      <c r="J412" s="136"/>
      <c r="K412" s="136"/>
      <c r="L412" s="136"/>
      <c r="M412" s="61"/>
      <c r="N412" s="61"/>
      <c r="O412" s="61"/>
      <c r="P412" s="61"/>
      <c r="Q412" s="61"/>
      <c r="R412" s="84"/>
    </row>
    <row r="413" spans="1:18" ht="12.75" customHeight="1">
      <c r="A413" s="11" t="s">
        <v>406</v>
      </c>
      <c r="B413" s="11">
        <v>48100</v>
      </c>
      <c r="C413" s="74" t="s">
        <v>107</v>
      </c>
      <c r="D413" s="74" t="s">
        <v>93</v>
      </c>
      <c r="E413" s="2">
        <v>1000</v>
      </c>
      <c r="F413" s="13">
        <v>1000</v>
      </c>
      <c r="G413" s="27">
        <f t="shared" si="20"/>
        <v>0</v>
      </c>
      <c r="H413" s="23">
        <f t="shared" si="21"/>
        <v>0</v>
      </c>
      <c r="I413" s="63"/>
      <c r="J413" s="136"/>
      <c r="K413" s="136"/>
      <c r="L413" s="136"/>
      <c r="M413" s="61"/>
      <c r="N413" s="61"/>
      <c r="O413" s="61"/>
      <c r="P413" s="61"/>
      <c r="Q413" s="61"/>
      <c r="R413" s="84"/>
    </row>
    <row r="414" spans="1:18" ht="12.75" customHeight="1">
      <c r="A414" s="11" t="s">
        <v>433</v>
      </c>
      <c r="B414" s="11">
        <v>48100</v>
      </c>
      <c r="C414" s="74" t="s">
        <v>384</v>
      </c>
      <c r="D414" s="74" t="s">
        <v>329</v>
      </c>
      <c r="E414" s="2">
        <v>16000</v>
      </c>
      <c r="F414" s="13">
        <v>16000</v>
      </c>
      <c r="G414" s="27">
        <f t="shared" si="20"/>
        <v>0</v>
      </c>
      <c r="H414" s="23">
        <f t="shared" si="21"/>
        <v>0</v>
      </c>
      <c r="I414" s="63"/>
      <c r="J414" s="136"/>
      <c r="K414" s="136"/>
      <c r="L414" s="136"/>
      <c r="M414" s="61"/>
      <c r="N414" s="61"/>
      <c r="O414" s="61"/>
      <c r="P414" s="61"/>
      <c r="Q414" s="61"/>
      <c r="R414" s="84"/>
    </row>
    <row r="415" spans="1:18" ht="12.75" customHeight="1">
      <c r="A415" s="11" t="s">
        <v>404</v>
      </c>
      <c r="B415" s="11">
        <v>48100</v>
      </c>
      <c r="C415" s="74" t="s">
        <v>4</v>
      </c>
      <c r="D415" s="74" t="s">
        <v>43</v>
      </c>
      <c r="E415" s="2">
        <v>20000</v>
      </c>
      <c r="F415" s="13">
        <v>20000</v>
      </c>
      <c r="G415" s="27">
        <f t="shared" si="20"/>
        <v>0</v>
      </c>
      <c r="H415" s="23">
        <f t="shared" si="21"/>
        <v>0</v>
      </c>
      <c r="I415" s="63"/>
      <c r="J415" s="136"/>
      <c r="K415" s="136"/>
      <c r="L415" s="136"/>
      <c r="M415" s="61"/>
      <c r="N415" s="61"/>
      <c r="O415" s="61"/>
      <c r="P415" s="61"/>
      <c r="Q415" s="61"/>
      <c r="R415" s="84"/>
    </row>
    <row r="416" spans="1:18" ht="12.75" customHeight="1">
      <c r="A416" s="11" t="s">
        <v>404</v>
      </c>
      <c r="B416" s="11">
        <v>48101</v>
      </c>
      <c r="C416" s="74" t="s">
        <v>4</v>
      </c>
      <c r="D416" s="74" t="s">
        <v>44</v>
      </c>
      <c r="E416" s="2">
        <v>21000</v>
      </c>
      <c r="F416" s="13">
        <v>21000</v>
      </c>
      <c r="G416" s="27">
        <f t="shared" si="20"/>
        <v>0</v>
      </c>
      <c r="H416" s="23">
        <f t="shared" si="21"/>
        <v>0</v>
      </c>
      <c r="I416" s="63"/>
      <c r="J416" s="136"/>
      <c r="K416" s="136"/>
      <c r="L416" s="136"/>
      <c r="M416" s="61"/>
      <c r="N416" s="61"/>
      <c r="O416" s="61"/>
      <c r="P416" s="61"/>
      <c r="Q416" s="61"/>
      <c r="R416" s="84"/>
    </row>
    <row r="417" spans="1:18" ht="12.75" customHeight="1">
      <c r="A417" s="11">
        <v>2311</v>
      </c>
      <c r="B417" s="11">
        <v>48900</v>
      </c>
      <c r="C417" s="74" t="s">
        <v>370</v>
      </c>
      <c r="D417" s="74" t="s">
        <v>447</v>
      </c>
      <c r="E417" s="2">
        <v>65500</v>
      </c>
      <c r="F417" s="13">
        <v>65500</v>
      </c>
      <c r="G417" s="27">
        <f t="shared" si="20"/>
        <v>0</v>
      </c>
      <c r="H417" s="23">
        <f t="shared" si="21"/>
        <v>0</v>
      </c>
      <c r="I417" s="1"/>
      <c r="J417" s="136"/>
      <c r="K417" s="136"/>
      <c r="L417" s="136"/>
      <c r="M417" s="61"/>
      <c r="N417" s="61"/>
      <c r="O417" s="61"/>
      <c r="P417" s="61"/>
      <c r="Q417" s="61"/>
      <c r="R417" s="84"/>
    </row>
    <row r="418" spans="1:18" ht="12.75" customHeight="1">
      <c r="A418" s="11">
        <v>2312</v>
      </c>
      <c r="B418" s="11">
        <v>48900</v>
      </c>
      <c r="C418" s="74" t="s">
        <v>372</v>
      </c>
      <c r="D418" s="74" t="s">
        <v>65</v>
      </c>
      <c r="E418" s="2">
        <v>8000</v>
      </c>
      <c r="F418" s="13">
        <v>8000</v>
      </c>
      <c r="G418" s="27">
        <f>E418-F418</f>
        <v>0</v>
      </c>
      <c r="H418" s="23">
        <f t="shared" si="21"/>
        <v>0</v>
      </c>
      <c r="I418" s="1"/>
      <c r="J418" s="136"/>
      <c r="K418" s="136"/>
      <c r="L418" s="136"/>
      <c r="M418" s="61"/>
      <c r="N418" s="61"/>
      <c r="O418" s="61"/>
      <c r="P418" s="61"/>
      <c r="Q418" s="61"/>
      <c r="R418" s="84"/>
    </row>
    <row r="419" spans="1:18" ht="12.75" customHeight="1">
      <c r="A419" s="11">
        <v>2313</v>
      </c>
      <c r="B419" s="11">
        <v>48900</v>
      </c>
      <c r="C419" s="74" t="s">
        <v>373</v>
      </c>
      <c r="D419" s="74" t="s">
        <v>49</v>
      </c>
      <c r="E419" s="2">
        <v>0</v>
      </c>
      <c r="F419" s="13">
        <v>100000</v>
      </c>
      <c r="G419" s="27">
        <f>E419-F419</f>
        <v>-100000</v>
      </c>
      <c r="H419" s="124">
        <f t="shared" si="21"/>
        <v>-1</v>
      </c>
      <c r="I419" s="1"/>
      <c r="J419" s="136"/>
      <c r="K419" s="136"/>
      <c r="L419" s="136"/>
      <c r="M419" s="61"/>
      <c r="N419" s="61"/>
      <c r="O419" s="61"/>
      <c r="P419" s="61"/>
      <c r="Q419" s="61"/>
      <c r="R419" s="84"/>
    </row>
    <row r="420" spans="1:18" ht="12.75" customHeight="1">
      <c r="A420" s="11">
        <v>2314</v>
      </c>
      <c r="B420" s="11">
        <v>48900</v>
      </c>
      <c r="C420" s="74" t="s">
        <v>96</v>
      </c>
      <c r="D420" s="74" t="s">
        <v>447</v>
      </c>
      <c r="E420" s="2">
        <v>3000</v>
      </c>
      <c r="F420" s="13">
        <v>3000</v>
      </c>
      <c r="G420" s="27">
        <f>E420-F420</f>
        <v>0</v>
      </c>
      <c r="H420" s="23">
        <f t="shared" si="21"/>
        <v>0</v>
      </c>
      <c r="I420" s="1"/>
      <c r="J420" s="136"/>
      <c r="K420" s="136"/>
      <c r="L420" s="136"/>
      <c r="M420" s="61"/>
      <c r="N420" s="61"/>
      <c r="O420" s="61"/>
      <c r="P420" s="61"/>
      <c r="Q420" s="61"/>
      <c r="R420" s="84"/>
    </row>
    <row r="421" spans="1:18" ht="12" customHeight="1">
      <c r="A421" s="11">
        <v>3261</v>
      </c>
      <c r="B421" s="11">
        <v>48900</v>
      </c>
      <c r="C421" s="74" t="s">
        <v>118</v>
      </c>
      <c r="D421" s="74" t="s">
        <v>89</v>
      </c>
      <c r="E421" s="2">
        <v>5500</v>
      </c>
      <c r="F421" s="13">
        <v>5500</v>
      </c>
      <c r="G421" s="27">
        <f t="shared" si="20"/>
        <v>0</v>
      </c>
      <c r="H421" s="23">
        <f t="shared" si="21"/>
        <v>0</v>
      </c>
      <c r="I421" s="63"/>
      <c r="J421" s="136"/>
      <c r="K421" s="136"/>
      <c r="L421" s="136"/>
      <c r="M421" s="61"/>
      <c r="N421" s="61"/>
      <c r="O421" s="61"/>
      <c r="P421" s="61"/>
      <c r="Q421" s="61"/>
      <c r="R421" s="84"/>
    </row>
    <row r="422" spans="1:18" ht="12.75" customHeight="1">
      <c r="A422" s="11" t="s">
        <v>434</v>
      </c>
      <c r="B422" s="11">
        <v>48900</v>
      </c>
      <c r="C422" s="74" t="s">
        <v>95</v>
      </c>
      <c r="D422" s="74" t="s">
        <v>507</v>
      </c>
      <c r="E422" s="2">
        <v>10000</v>
      </c>
      <c r="F422" s="13">
        <v>10000</v>
      </c>
      <c r="G422" s="27">
        <f t="shared" si="20"/>
        <v>0</v>
      </c>
      <c r="H422" s="23">
        <f t="shared" si="21"/>
        <v>0</v>
      </c>
      <c r="I422" s="63"/>
      <c r="J422" s="136"/>
      <c r="K422" s="136"/>
      <c r="L422" s="136"/>
      <c r="M422" s="61"/>
      <c r="N422" s="61"/>
      <c r="O422" s="61"/>
      <c r="P422" s="61"/>
      <c r="Q422" s="61"/>
      <c r="R422" s="84"/>
    </row>
    <row r="423" spans="1:18" ht="12.75" customHeight="1">
      <c r="A423" s="11" t="s">
        <v>405</v>
      </c>
      <c r="B423" s="11">
        <v>48900</v>
      </c>
      <c r="C423" s="74" t="s">
        <v>10</v>
      </c>
      <c r="D423" s="74" t="s">
        <v>143</v>
      </c>
      <c r="E423" s="2">
        <v>39000</v>
      </c>
      <c r="F423" s="13">
        <v>33000</v>
      </c>
      <c r="G423" s="27">
        <f t="shared" si="20"/>
        <v>6000</v>
      </c>
      <c r="H423" s="23">
        <f t="shared" si="21"/>
        <v>0.18181818181818182</v>
      </c>
      <c r="I423" s="63"/>
      <c r="J423" s="136"/>
      <c r="K423" s="136"/>
      <c r="L423" s="136"/>
      <c r="M423" s="61"/>
      <c r="N423" s="61"/>
      <c r="O423" s="61"/>
      <c r="P423" s="61"/>
      <c r="Q423" s="61"/>
      <c r="R423" s="84"/>
    </row>
    <row r="424" spans="1:18" ht="12.75" customHeight="1">
      <c r="A424" s="11">
        <v>3371</v>
      </c>
      <c r="B424" s="11">
        <v>48900</v>
      </c>
      <c r="C424" s="74" t="s">
        <v>497</v>
      </c>
      <c r="D424" s="74" t="s">
        <v>47</v>
      </c>
      <c r="E424" s="2">
        <v>6000</v>
      </c>
      <c r="F424" s="13">
        <v>6000</v>
      </c>
      <c r="G424" s="27">
        <f>E424-F424</f>
        <v>0</v>
      </c>
      <c r="H424" s="23">
        <f t="shared" si="21"/>
        <v>0</v>
      </c>
      <c r="I424" s="63"/>
      <c r="J424" s="136"/>
      <c r="K424" s="136"/>
      <c r="L424" s="136"/>
      <c r="M424" s="61"/>
      <c r="N424" s="61"/>
      <c r="O424" s="61"/>
      <c r="P424" s="61"/>
      <c r="Q424" s="61"/>
      <c r="R424" s="84"/>
    </row>
    <row r="425" spans="1:18" ht="12.75" customHeight="1">
      <c r="A425" s="11" t="s">
        <v>406</v>
      </c>
      <c r="B425" s="11">
        <v>48900</v>
      </c>
      <c r="C425" s="74" t="s">
        <v>107</v>
      </c>
      <c r="D425" s="74" t="s">
        <v>48</v>
      </c>
      <c r="E425" s="2">
        <v>45000</v>
      </c>
      <c r="F425" s="13">
        <v>45000</v>
      </c>
      <c r="G425" s="27">
        <f t="shared" si="20"/>
        <v>0</v>
      </c>
      <c r="H425" s="23">
        <f t="shared" si="21"/>
        <v>0</v>
      </c>
      <c r="I425" s="63"/>
      <c r="J425" s="136"/>
      <c r="K425" s="136"/>
      <c r="L425" s="136"/>
      <c r="M425" s="61"/>
      <c r="N425" s="61"/>
      <c r="O425" s="61"/>
      <c r="P425" s="61"/>
      <c r="Q425" s="61"/>
      <c r="R425" s="84"/>
    </row>
    <row r="426" spans="1:18" ht="12.75" customHeight="1">
      <c r="A426" s="11" t="s">
        <v>433</v>
      </c>
      <c r="B426" s="11">
        <v>48900</v>
      </c>
      <c r="C426" s="74" t="s">
        <v>384</v>
      </c>
      <c r="D426" s="74" t="s">
        <v>338</v>
      </c>
      <c r="E426" s="2">
        <v>18000</v>
      </c>
      <c r="F426" s="13">
        <v>18000</v>
      </c>
      <c r="G426" s="27">
        <f>E426-F426</f>
        <v>0</v>
      </c>
      <c r="H426" s="23">
        <f t="shared" si="21"/>
        <v>0</v>
      </c>
      <c r="I426" s="63"/>
      <c r="J426" s="136"/>
      <c r="K426" s="136"/>
      <c r="L426" s="136"/>
      <c r="M426" s="61"/>
      <c r="N426" s="61"/>
      <c r="O426" s="61"/>
      <c r="P426" s="61"/>
      <c r="Q426" s="61"/>
      <c r="R426" s="84"/>
    </row>
    <row r="427" spans="1:18" ht="12.75" customHeight="1">
      <c r="A427" s="11">
        <v>4412</v>
      </c>
      <c r="B427" s="11">
        <v>48900</v>
      </c>
      <c r="C427" s="74" t="s">
        <v>385</v>
      </c>
      <c r="D427" s="74" t="s">
        <v>509</v>
      </c>
      <c r="E427" s="2">
        <v>3000</v>
      </c>
      <c r="F427" s="13">
        <v>3000</v>
      </c>
      <c r="G427" s="27">
        <f>E427-F427</f>
        <v>0</v>
      </c>
      <c r="H427" s="23">
        <f t="shared" si="21"/>
        <v>0</v>
      </c>
      <c r="I427" s="63"/>
      <c r="J427" s="136"/>
      <c r="K427" s="136"/>
      <c r="L427" s="136"/>
      <c r="M427" s="61"/>
      <c r="N427" s="61"/>
      <c r="O427" s="61"/>
      <c r="P427" s="61"/>
      <c r="Q427" s="61"/>
      <c r="R427" s="84"/>
    </row>
    <row r="428" spans="1:18" ht="12.75" customHeight="1">
      <c r="A428" s="11" t="s">
        <v>403</v>
      </c>
      <c r="B428" s="11">
        <v>48900</v>
      </c>
      <c r="C428" s="74" t="s">
        <v>3</v>
      </c>
      <c r="D428" s="74" t="s">
        <v>46</v>
      </c>
      <c r="E428" s="2">
        <v>109800</v>
      </c>
      <c r="F428" s="13">
        <v>109800</v>
      </c>
      <c r="G428" s="27">
        <f t="shared" si="20"/>
        <v>0</v>
      </c>
      <c r="H428" s="23">
        <f t="shared" si="21"/>
        <v>0</v>
      </c>
      <c r="I428" s="63"/>
      <c r="J428" s="136"/>
      <c r="K428" s="136"/>
      <c r="L428" s="136"/>
      <c r="M428" s="61"/>
      <c r="N428" s="61"/>
      <c r="O428" s="61"/>
      <c r="P428" s="61"/>
      <c r="Q428" s="61"/>
      <c r="R428" s="84"/>
    </row>
    <row r="429" spans="1:18" ht="12.75" customHeight="1">
      <c r="A429" s="11" t="s">
        <v>404</v>
      </c>
      <c r="B429" s="11">
        <v>48900</v>
      </c>
      <c r="C429" s="74" t="s">
        <v>4</v>
      </c>
      <c r="D429" s="74" t="s">
        <v>464</v>
      </c>
      <c r="E429" s="2">
        <v>6000</v>
      </c>
      <c r="F429" s="13">
        <v>6000</v>
      </c>
      <c r="G429" s="27">
        <f t="shared" si="20"/>
        <v>0</v>
      </c>
      <c r="H429" s="23">
        <f t="shared" si="21"/>
        <v>0</v>
      </c>
      <c r="I429" s="63"/>
      <c r="J429" s="136"/>
      <c r="K429" s="136"/>
      <c r="L429" s="136"/>
      <c r="M429" s="61"/>
      <c r="N429" s="61"/>
      <c r="O429" s="61"/>
      <c r="P429" s="61"/>
      <c r="Q429" s="61"/>
      <c r="R429" s="84"/>
    </row>
    <row r="430" spans="1:18" ht="12.75" customHeight="1">
      <c r="A430" s="11" t="s">
        <v>424</v>
      </c>
      <c r="B430" s="11">
        <v>48900</v>
      </c>
      <c r="C430" s="74" t="s">
        <v>330</v>
      </c>
      <c r="D430" s="74" t="s">
        <v>558</v>
      </c>
      <c r="E430" s="2">
        <v>1500</v>
      </c>
      <c r="F430" s="13">
        <v>900</v>
      </c>
      <c r="G430" s="27">
        <f>E430-F430</f>
        <v>600</v>
      </c>
      <c r="H430" s="23">
        <f t="shared" si="21"/>
        <v>0.6666666666666666</v>
      </c>
      <c r="I430" s="63"/>
      <c r="J430" s="136"/>
      <c r="K430" s="136"/>
      <c r="L430" s="136"/>
      <c r="M430" s="61"/>
      <c r="N430" s="61"/>
      <c r="O430" s="61"/>
      <c r="P430" s="61"/>
      <c r="Q430" s="61"/>
      <c r="R430" s="84"/>
    </row>
    <row r="431" spans="1:18" ht="12.75" customHeight="1">
      <c r="A431" s="11" t="s">
        <v>405</v>
      </c>
      <c r="B431" s="11">
        <v>48901</v>
      </c>
      <c r="C431" s="74" t="s">
        <v>10</v>
      </c>
      <c r="D431" s="74" t="s">
        <v>69</v>
      </c>
      <c r="E431" s="2">
        <v>40000</v>
      </c>
      <c r="F431" s="13">
        <v>35000</v>
      </c>
      <c r="G431" s="27">
        <f t="shared" si="20"/>
        <v>5000</v>
      </c>
      <c r="H431" s="23">
        <f t="shared" si="21"/>
        <v>0.14285714285714285</v>
      </c>
      <c r="I431" s="63"/>
      <c r="J431" s="136"/>
      <c r="K431" s="136"/>
      <c r="L431" s="136"/>
      <c r="M431" s="61"/>
      <c r="N431" s="61"/>
      <c r="O431" s="61"/>
      <c r="P431" s="61"/>
      <c r="Q431" s="61"/>
      <c r="R431" s="84"/>
    </row>
    <row r="432" spans="1:18" ht="12.75" customHeight="1">
      <c r="A432" s="11">
        <v>3381</v>
      </c>
      <c r="B432" s="11">
        <v>48901</v>
      </c>
      <c r="C432" s="74" t="s">
        <v>107</v>
      </c>
      <c r="D432" s="74" t="s">
        <v>529</v>
      </c>
      <c r="E432" s="2">
        <v>65000</v>
      </c>
      <c r="F432" s="13">
        <v>62000</v>
      </c>
      <c r="G432" s="27">
        <f t="shared" si="20"/>
        <v>3000</v>
      </c>
      <c r="H432" s="23">
        <f t="shared" si="21"/>
        <v>0.04838709677419355</v>
      </c>
      <c r="I432" s="63"/>
      <c r="J432" s="136"/>
      <c r="K432" s="136"/>
      <c r="L432" s="136"/>
      <c r="M432" s="61"/>
      <c r="N432" s="61"/>
      <c r="O432" s="61"/>
      <c r="P432" s="61"/>
      <c r="Q432" s="61"/>
      <c r="R432" s="84"/>
    </row>
    <row r="433" spans="1:18" ht="12.75" customHeight="1">
      <c r="A433" s="11">
        <v>3411</v>
      </c>
      <c r="B433" s="11">
        <v>48901</v>
      </c>
      <c r="C433" s="74" t="s">
        <v>121</v>
      </c>
      <c r="D433" s="74" t="s">
        <v>539</v>
      </c>
      <c r="E433" s="2">
        <v>178000</v>
      </c>
      <c r="F433" s="13">
        <v>178000</v>
      </c>
      <c r="G433" s="27">
        <f t="shared" si="20"/>
        <v>0</v>
      </c>
      <c r="H433" s="23">
        <f t="shared" si="21"/>
        <v>0</v>
      </c>
      <c r="I433" s="63"/>
      <c r="J433" s="136"/>
      <c r="K433" s="136"/>
      <c r="L433" s="136"/>
      <c r="M433" s="61"/>
      <c r="N433" s="61"/>
      <c r="O433" s="61"/>
      <c r="P433" s="61"/>
      <c r="Q433" s="61"/>
      <c r="R433" s="84"/>
    </row>
    <row r="434" spans="1:18" ht="12.75" customHeight="1">
      <c r="A434" s="11" t="s">
        <v>433</v>
      </c>
      <c r="B434" s="11">
        <v>48901</v>
      </c>
      <c r="C434" s="74" t="s">
        <v>384</v>
      </c>
      <c r="D434" s="74" t="s">
        <v>447</v>
      </c>
      <c r="E434" s="2">
        <v>3000</v>
      </c>
      <c r="F434" s="13">
        <v>3000</v>
      </c>
      <c r="G434" s="27">
        <f>E434-F434</f>
        <v>0</v>
      </c>
      <c r="H434" s="23">
        <f t="shared" si="21"/>
        <v>0</v>
      </c>
      <c r="I434" s="1"/>
      <c r="J434" s="136"/>
      <c r="K434" s="136"/>
      <c r="L434" s="136"/>
      <c r="M434" s="61"/>
      <c r="N434" s="61"/>
      <c r="O434" s="61"/>
      <c r="P434" s="61"/>
      <c r="Q434" s="61"/>
      <c r="R434" s="84"/>
    </row>
    <row r="435" spans="1:18" ht="12.75" customHeight="1">
      <c r="A435" s="11" t="s">
        <v>405</v>
      </c>
      <c r="B435" s="11">
        <v>48902</v>
      </c>
      <c r="C435" s="74" t="s">
        <v>10</v>
      </c>
      <c r="D435" s="74" t="s">
        <v>50</v>
      </c>
      <c r="E435" s="2">
        <v>40000</v>
      </c>
      <c r="F435" s="13">
        <v>35000</v>
      </c>
      <c r="G435" s="27">
        <f t="shared" si="20"/>
        <v>5000</v>
      </c>
      <c r="H435" s="23">
        <f t="shared" si="21"/>
        <v>0.14285714285714285</v>
      </c>
      <c r="I435" s="1"/>
      <c r="J435" s="136"/>
      <c r="K435" s="136"/>
      <c r="L435" s="136"/>
      <c r="M435" s="61"/>
      <c r="N435" s="61"/>
      <c r="O435" s="61"/>
      <c r="P435" s="61"/>
      <c r="Q435" s="61"/>
      <c r="R435" s="84"/>
    </row>
    <row r="436" spans="1:18" ht="12.75" customHeight="1">
      <c r="A436" s="11" t="s">
        <v>405</v>
      </c>
      <c r="B436" s="11">
        <v>48903</v>
      </c>
      <c r="C436" s="74" t="s">
        <v>10</v>
      </c>
      <c r="D436" s="74" t="s">
        <v>337</v>
      </c>
      <c r="E436" s="2">
        <v>6000</v>
      </c>
      <c r="F436" s="13">
        <v>5000</v>
      </c>
      <c r="G436" s="27">
        <f>E436-F436</f>
        <v>1000</v>
      </c>
      <c r="H436" s="23">
        <f t="shared" si="21"/>
        <v>0.2</v>
      </c>
      <c r="I436" s="1"/>
      <c r="J436" s="136"/>
      <c r="K436" s="136"/>
      <c r="L436" s="136"/>
      <c r="M436" s="61"/>
      <c r="N436" s="61"/>
      <c r="O436" s="61"/>
      <c r="P436" s="61"/>
      <c r="Q436" s="61"/>
      <c r="R436" s="84"/>
    </row>
    <row r="437" spans="1:18" ht="12.75" customHeight="1">
      <c r="A437" s="11" t="s">
        <v>405</v>
      </c>
      <c r="B437" s="11">
        <v>48904</v>
      </c>
      <c r="C437" s="74" t="s">
        <v>10</v>
      </c>
      <c r="D437" s="74" t="s">
        <v>448</v>
      </c>
      <c r="E437" s="2">
        <v>16000</v>
      </c>
      <c r="F437" s="13">
        <v>16000</v>
      </c>
      <c r="G437" s="27">
        <f t="shared" si="20"/>
        <v>0</v>
      </c>
      <c r="H437" s="23">
        <f t="shared" si="21"/>
        <v>0</v>
      </c>
      <c r="I437" s="63"/>
      <c r="J437" s="136"/>
      <c r="K437" s="136"/>
      <c r="L437" s="136"/>
      <c r="M437" s="61"/>
      <c r="N437" s="61"/>
      <c r="O437" s="61"/>
      <c r="P437" s="61"/>
      <c r="Q437" s="61"/>
      <c r="R437" s="84"/>
    </row>
    <row r="438" spans="1:18" ht="18.75" customHeight="1">
      <c r="A438" s="207" t="s">
        <v>58</v>
      </c>
      <c r="B438" s="207"/>
      <c r="C438" s="207"/>
      <c r="D438" s="207"/>
      <c r="E438" s="4">
        <f>SUM(E406:E437)</f>
        <v>1502300</v>
      </c>
      <c r="F438" s="15">
        <f>SUM(F406:F437)</f>
        <v>1666700</v>
      </c>
      <c r="G438" s="28">
        <f>E438-F438</f>
        <v>-164400</v>
      </c>
      <c r="H438" s="158">
        <f>(E438-F438)/F438</f>
        <v>-0.09863802723945521</v>
      </c>
      <c r="I438" s="63"/>
      <c r="J438" s="136"/>
      <c r="K438" s="136"/>
      <c r="L438" s="136"/>
      <c r="M438" s="61"/>
      <c r="N438" s="61"/>
      <c r="O438" s="61"/>
      <c r="P438" s="61"/>
      <c r="Q438" s="61"/>
      <c r="R438" s="84"/>
    </row>
    <row r="439" spans="1:18" ht="21" customHeight="1">
      <c r="A439" s="210" t="s">
        <v>345</v>
      </c>
      <c r="B439" s="211"/>
      <c r="C439" s="211"/>
      <c r="D439" s="211"/>
      <c r="E439" s="211"/>
      <c r="F439" s="211"/>
      <c r="G439" s="211"/>
      <c r="H439" s="212"/>
      <c r="I439" s="63"/>
      <c r="J439" s="136"/>
      <c r="K439" s="136"/>
      <c r="L439" s="136"/>
      <c r="M439" s="61"/>
      <c r="N439" s="61"/>
      <c r="O439" s="61"/>
      <c r="P439" s="61"/>
      <c r="Q439" s="61"/>
      <c r="R439" s="84"/>
    </row>
    <row r="440" spans="1:18" ht="12.75" customHeight="1">
      <c r="A440" s="11" t="s">
        <v>426</v>
      </c>
      <c r="B440" s="11">
        <v>50000</v>
      </c>
      <c r="C440" s="74" t="s">
        <v>347</v>
      </c>
      <c r="D440" s="74" t="s">
        <v>346</v>
      </c>
      <c r="E440" s="2">
        <v>0</v>
      </c>
      <c r="F440" s="13">
        <v>5000</v>
      </c>
      <c r="G440" s="27">
        <f>E440-F440</f>
        <v>-5000</v>
      </c>
      <c r="H440" s="99">
        <f>(E440-F440)/F440</f>
        <v>-1</v>
      </c>
      <c r="I440" s="63"/>
      <c r="J440" s="136"/>
      <c r="K440" s="136"/>
      <c r="L440" s="136"/>
      <c r="M440" s="61"/>
      <c r="N440" s="61"/>
      <c r="O440" s="61"/>
      <c r="P440" s="61"/>
      <c r="Q440" s="61"/>
      <c r="R440" s="84"/>
    </row>
    <row r="441" spans="1:18" ht="18.75" customHeight="1">
      <c r="A441" s="207" t="s">
        <v>355</v>
      </c>
      <c r="B441" s="207"/>
      <c r="C441" s="207"/>
      <c r="D441" s="207"/>
      <c r="E441" s="4">
        <f>SUM(E440:E440)</f>
        <v>0</v>
      </c>
      <c r="F441" s="15">
        <f>SUM(F440:F440)</f>
        <v>5000</v>
      </c>
      <c r="G441" s="28">
        <f>E441-F441</f>
        <v>-5000</v>
      </c>
      <c r="H441" s="85">
        <f>(E441-F441)/F441</f>
        <v>-1</v>
      </c>
      <c r="I441" s="63"/>
      <c r="J441" s="136"/>
      <c r="K441" s="136"/>
      <c r="L441" s="136"/>
      <c r="M441" s="61"/>
      <c r="N441" s="61"/>
      <c r="O441" s="61"/>
      <c r="P441" s="61"/>
      <c r="Q441" s="61"/>
      <c r="R441" s="84"/>
    </row>
    <row r="442" spans="1:18" ht="21" customHeight="1">
      <c r="A442" s="12"/>
      <c r="B442" s="12"/>
      <c r="C442" s="209" t="s">
        <v>78</v>
      </c>
      <c r="D442" s="209"/>
      <c r="E442" s="8"/>
      <c r="F442" s="14"/>
      <c r="G442" s="27"/>
      <c r="H442" s="25"/>
      <c r="I442" s="1"/>
      <c r="J442" s="136"/>
      <c r="K442" s="136"/>
      <c r="L442" s="136"/>
      <c r="M442" s="61"/>
      <c r="N442" s="61"/>
      <c r="O442" s="61"/>
      <c r="P442" s="61"/>
      <c r="Q442" s="61"/>
      <c r="R442" s="84"/>
    </row>
    <row r="443" spans="1:18" ht="13.5" customHeight="1">
      <c r="A443" s="11" t="s">
        <v>391</v>
      </c>
      <c r="B443" s="11">
        <v>60000</v>
      </c>
      <c r="C443" s="74" t="s">
        <v>5</v>
      </c>
      <c r="D443" s="74" t="s">
        <v>316</v>
      </c>
      <c r="E443" s="2">
        <v>582000</v>
      </c>
      <c r="F443" s="13">
        <v>482000</v>
      </c>
      <c r="G443" s="27">
        <f aca="true" t="shared" si="22" ref="G443:G480">E443-F443</f>
        <v>100000</v>
      </c>
      <c r="H443" s="23">
        <f aca="true" t="shared" si="23" ref="H443:H479">(E443-F443)/F443</f>
        <v>0.2074688796680498</v>
      </c>
      <c r="I443" s="1"/>
      <c r="J443" s="136"/>
      <c r="K443" s="136"/>
      <c r="L443" s="136"/>
      <c r="M443" s="61"/>
      <c r="N443" s="61"/>
      <c r="O443" s="61"/>
      <c r="P443" s="61"/>
      <c r="Q443" s="61"/>
      <c r="R443" s="84"/>
    </row>
    <row r="444" spans="1:18" ht="13.5" customHeight="1">
      <c r="A444" s="11">
        <v>2311</v>
      </c>
      <c r="B444" s="11">
        <v>60000</v>
      </c>
      <c r="C444" s="74" t="s">
        <v>370</v>
      </c>
      <c r="D444" s="74" t="s">
        <v>569</v>
      </c>
      <c r="E444" s="2">
        <v>26000</v>
      </c>
      <c r="F444" s="13">
        <v>0</v>
      </c>
      <c r="G444" s="27">
        <f>E444-F444</f>
        <v>26000</v>
      </c>
      <c r="H444" s="132" t="s">
        <v>184</v>
      </c>
      <c r="I444" s="1"/>
      <c r="J444" s="136"/>
      <c r="K444" s="136"/>
      <c r="L444" s="136"/>
      <c r="M444" s="61"/>
      <c r="N444" s="61"/>
      <c r="O444" s="61"/>
      <c r="P444" s="61"/>
      <c r="Q444" s="61"/>
      <c r="R444" s="84"/>
    </row>
    <row r="445" spans="1:18" ht="13.5" customHeight="1">
      <c r="A445" s="11">
        <v>1531</v>
      </c>
      <c r="B445" s="11">
        <v>61900</v>
      </c>
      <c r="C445" s="74" t="s">
        <v>352</v>
      </c>
      <c r="D445" s="74" t="s">
        <v>342</v>
      </c>
      <c r="E445" s="2">
        <v>18000</v>
      </c>
      <c r="F445" s="13">
        <v>18000</v>
      </c>
      <c r="G445" s="27">
        <f t="shared" si="22"/>
        <v>0</v>
      </c>
      <c r="H445" s="23">
        <f t="shared" si="23"/>
        <v>0</v>
      </c>
      <c r="I445" s="1"/>
      <c r="J445" s="136"/>
      <c r="K445" s="136"/>
      <c r="L445" s="136"/>
      <c r="M445" s="61"/>
      <c r="N445" s="61"/>
      <c r="O445" s="61"/>
      <c r="P445" s="61"/>
      <c r="Q445" s="61"/>
      <c r="R445" s="84"/>
    </row>
    <row r="446" spans="1:18" ht="13.5" customHeight="1">
      <c r="A446" s="11">
        <v>1532</v>
      </c>
      <c r="B446" s="11">
        <v>61900</v>
      </c>
      <c r="C446" s="74" t="s">
        <v>350</v>
      </c>
      <c r="D446" s="74" t="s">
        <v>530</v>
      </c>
      <c r="E446" s="2">
        <v>435000</v>
      </c>
      <c r="F446" s="13">
        <v>250000</v>
      </c>
      <c r="G446" s="27">
        <f t="shared" si="22"/>
        <v>185000</v>
      </c>
      <c r="H446" s="23">
        <f t="shared" si="23"/>
        <v>0.74</v>
      </c>
      <c r="I446" s="1"/>
      <c r="J446" s="136"/>
      <c r="K446" s="136"/>
      <c r="L446" s="136"/>
      <c r="M446" s="61"/>
      <c r="N446" s="61"/>
      <c r="O446" s="61"/>
      <c r="P446" s="61"/>
      <c r="Q446" s="61"/>
      <c r="R446" s="84"/>
    </row>
    <row r="447" spans="1:18" ht="13.5" customHeight="1">
      <c r="A447" s="11" t="s">
        <v>391</v>
      </c>
      <c r="B447" s="11">
        <v>62100</v>
      </c>
      <c r="C447" s="74" t="s">
        <v>5</v>
      </c>
      <c r="D447" s="74" t="s">
        <v>344</v>
      </c>
      <c r="E447" s="2">
        <v>0</v>
      </c>
      <c r="F447" s="13">
        <v>700000</v>
      </c>
      <c r="G447" s="27">
        <f t="shared" si="22"/>
        <v>-700000</v>
      </c>
      <c r="H447" s="124">
        <f t="shared" si="23"/>
        <v>-1</v>
      </c>
      <c r="I447" s="63"/>
      <c r="J447" s="136"/>
      <c r="K447" s="136"/>
      <c r="L447" s="136"/>
      <c r="M447" s="61"/>
      <c r="N447" s="61"/>
      <c r="O447" s="61"/>
      <c r="P447" s="61"/>
      <c r="Q447" s="61"/>
      <c r="R447" s="84"/>
    </row>
    <row r="448" spans="1:18" ht="13.5" customHeight="1">
      <c r="A448" s="11">
        <v>1321</v>
      </c>
      <c r="B448" s="11">
        <v>62300</v>
      </c>
      <c r="C448" s="74" t="s">
        <v>349</v>
      </c>
      <c r="D448" s="74" t="s">
        <v>340</v>
      </c>
      <c r="E448" s="2">
        <v>16000</v>
      </c>
      <c r="F448" s="13">
        <v>16000</v>
      </c>
      <c r="G448" s="27">
        <f t="shared" si="22"/>
        <v>0</v>
      </c>
      <c r="H448" s="23">
        <f t="shared" si="23"/>
        <v>0</v>
      </c>
      <c r="I448" s="63"/>
      <c r="J448" s="136"/>
      <c r="K448" s="136"/>
      <c r="L448" s="136"/>
      <c r="M448" s="61"/>
      <c r="N448" s="61"/>
      <c r="O448" s="61"/>
      <c r="P448" s="61"/>
      <c r="Q448" s="61"/>
      <c r="R448" s="84"/>
    </row>
    <row r="449" spans="1:18" ht="13.5" customHeight="1">
      <c r="A449" s="11">
        <v>1351</v>
      </c>
      <c r="B449" s="11">
        <v>62300</v>
      </c>
      <c r="C449" s="74" t="s">
        <v>94</v>
      </c>
      <c r="D449" s="74" t="s">
        <v>340</v>
      </c>
      <c r="E449" s="2">
        <v>10000</v>
      </c>
      <c r="F449" s="13">
        <v>10000</v>
      </c>
      <c r="G449" s="27">
        <f t="shared" si="22"/>
        <v>0</v>
      </c>
      <c r="H449" s="23">
        <f t="shared" si="23"/>
        <v>0</v>
      </c>
      <c r="I449" s="63"/>
      <c r="J449" s="136"/>
      <c r="K449" s="136"/>
      <c r="L449" s="136"/>
      <c r="M449" s="61"/>
      <c r="N449" s="61"/>
      <c r="O449" s="61"/>
      <c r="P449" s="61"/>
      <c r="Q449" s="61"/>
      <c r="R449" s="84"/>
    </row>
    <row r="450" spans="1:18" ht="13.5" customHeight="1">
      <c r="A450" s="11">
        <v>1531</v>
      </c>
      <c r="B450" s="11">
        <v>62300</v>
      </c>
      <c r="C450" s="74" t="s">
        <v>352</v>
      </c>
      <c r="D450" s="74" t="s">
        <v>340</v>
      </c>
      <c r="E450" s="2">
        <v>15000</v>
      </c>
      <c r="F450" s="13">
        <v>15000</v>
      </c>
      <c r="G450" s="27">
        <f t="shared" si="22"/>
        <v>0</v>
      </c>
      <c r="H450" s="23">
        <f t="shared" si="23"/>
        <v>0</v>
      </c>
      <c r="I450" s="63"/>
      <c r="J450" s="136"/>
      <c r="K450" s="136"/>
      <c r="L450" s="136"/>
      <c r="M450" s="61"/>
      <c r="N450" s="61"/>
      <c r="O450" s="61"/>
      <c r="P450" s="61"/>
      <c r="Q450" s="61"/>
      <c r="R450" s="84"/>
    </row>
    <row r="451" spans="1:18" ht="13.5" customHeight="1">
      <c r="A451" s="11">
        <v>3111</v>
      </c>
      <c r="B451" s="11">
        <v>62300</v>
      </c>
      <c r="C451" s="74" t="s">
        <v>375</v>
      </c>
      <c r="D451" s="74" t="s">
        <v>559</v>
      </c>
      <c r="E451" s="2">
        <v>5000</v>
      </c>
      <c r="F451" s="13">
        <v>0</v>
      </c>
      <c r="G451" s="27">
        <f>E451-F451</f>
        <v>5000</v>
      </c>
      <c r="H451" s="132" t="s">
        <v>184</v>
      </c>
      <c r="I451" s="63"/>
      <c r="J451" s="136"/>
      <c r="K451" s="136"/>
      <c r="L451" s="136"/>
      <c r="M451" s="61"/>
      <c r="N451" s="61"/>
      <c r="O451" s="61"/>
      <c r="P451" s="61"/>
      <c r="Q451" s="61"/>
      <c r="R451" s="84"/>
    </row>
    <row r="452" spans="1:18" ht="13.5" customHeight="1">
      <c r="A452" s="11">
        <v>3261</v>
      </c>
      <c r="B452" s="11">
        <v>62300</v>
      </c>
      <c r="C452" s="74" t="s">
        <v>118</v>
      </c>
      <c r="D452" s="74" t="s">
        <v>531</v>
      </c>
      <c r="E452" s="2">
        <v>50000</v>
      </c>
      <c r="F452" s="13">
        <v>35000</v>
      </c>
      <c r="G452" s="27">
        <f t="shared" si="22"/>
        <v>15000</v>
      </c>
      <c r="H452" s="23">
        <f t="shared" si="23"/>
        <v>0.42857142857142855</v>
      </c>
      <c r="I452" s="63"/>
      <c r="J452" s="136"/>
      <c r="K452" s="136"/>
      <c r="L452" s="136"/>
      <c r="M452" s="61"/>
      <c r="N452" s="61"/>
      <c r="O452" s="61"/>
      <c r="P452" s="61"/>
      <c r="Q452" s="61"/>
      <c r="R452" s="84"/>
    </row>
    <row r="453" spans="1:18" ht="13.5" customHeight="1">
      <c r="A453" s="11">
        <v>3381</v>
      </c>
      <c r="B453" s="11">
        <v>62300</v>
      </c>
      <c r="C453" s="74" t="s">
        <v>107</v>
      </c>
      <c r="D453" s="74" t="s">
        <v>534</v>
      </c>
      <c r="E453" s="2">
        <v>0</v>
      </c>
      <c r="F453" s="13">
        <v>30000</v>
      </c>
      <c r="G453" s="27">
        <f t="shared" si="22"/>
        <v>-30000</v>
      </c>
      <c r="H453" s="124">
        <f t="shared" si="23"/>
        <v>-1</v>
      </c>
      <c r="I453" s="63"/>
      <c r="J453" s="136"/>
      <c r="K453" s="136"/>
      <c r="L453" s="136"/>
      <c r="M453" s="61"/>
      <c r="N453" s="61"/>
      <c r="O453" s="61"/>
      <c r="P453" s="61"/>
      <c r="Q453" s="61"/>
      <c r="R453" s="84"/>
    </row>
    <row r="454" spans="1:18" ht="13.5" customHeight="1">
      <c r="A454" s="11">
        <v>3421</v>
      </c>
      <c r="B454" s="11">
        <v>62300</v>
      </c>
      <c r="C454" s="74" t="s">
        <v>383</v>
      </c>
      <c r="D454" s="74" t="s">
        <v>532</v>
      </c>
      <c r="E454" s="2">
        <v>20000</v>
      </c>
      <c r="F454" s="13">
        <v>15000</v>
      </c>
      <c r="G454" s="27">
        <f t="shared" si="22"/>
        <v>5000</v>
      </c>
      <c r="H454" s="23">
        <f t="shared" si="23"/>
        <v>0.3333333333333333</v>
      </c>
      <c r="I454" s="63"/>
      <c r="J454" s="136"/>
      <c r="K454" s="136"/>
      <c r="L454" s="136"/>
      <c r="M454" s="61"/>
      <c r="N454" s="61"/>
      <c r="O454" s="61"/>
      <c r="P454" s="61"/>
      <c r="Q454" s="61"/>
      <c r="R454" s="84"/>
    </row>
    <row r="455" spans="1:18" ht="13.5" customHeight="1">
      <c r="A455" s="11">
        <v>9201</v>
      </c>
      <c r="B455" s="11">
        <v>62300</v>
      </c>
      <c r="C455" s="74" t="s">
        <v>4</v>
      </c>
      <c r="D455" s="74" t="s">
        <v>340</v>
      </c>
      <c r="E455" s="2">
        <v>18000</v>
      </c>
      <c r="F455" s="13">
        <v>18000</v>
      </c>
      <c r="G455" s="27">
        <f t="shared" si="22"/>
        <v>0</v>
      </c>
      <c r="H455" s="23">
        <f t="shared" si="23"/>
        <v>0</v>
      </c>
      <c r="I455" s="63"/>
      <c r="J455" s="136"/>
      <c r="K455" s="136"/>
      <c r="L455" s="136"/>
      <c r="M455" s="61"/>
      <c r="N455" s="61"/>
      <c r="O455" s="61"/>
      <c r="P455" s="61"/>
      <c r="Q455" s="61"/>
      <c r="R455" s="84"/>
    </row>
    <row r="456" spans="1:18" ht="13.5" customHeight="1">
      <c r="A456" s="11" t="s">
        <v>390</v>
      </c>
      <c r="B456" s="11">
        <v>62400</v>
      </c>
      <c r="C456" s="74" t="s">
        <v>349</v>
      </c>
      <c r="D456" s="74" t="s">
        <v>164</v>
      </c>
      <c r="E456" s="2">
        <v>0</v>
      </c>
      <c r="F456" s="13">
        <v>70000</v>
      </c>
      <c r="G456" s="27">
        <f t="shared" si="22"/>
        <v>-70000</v>
      </c>
      <c r="H456" s="124">
        <f t="shared" si="23"/>
        <v>-1</v>
      </c>
      <c r="I456" s="63"/>
      <c r="J456" s="136"/>
      <c r="K456" s="136"/>
      <c r="L456" s="136"/>
      <c r="M456" s="61"/>
      <c r="N456" s="61"/>
      <c r="O456" s="61"/>
      <c r="P456" s="61"/>
      <c r="Q456" s="61"/>
      <c r="R456" s="84"/>
    </row>
    <row r="457" spans="1:18" ht="13.5" customHeight="1">
      <c r="A457" s="11">
        <v>1351</v>
      </c>
      <c r="B457" s="11">
        <v>62400</v>
      </c>
      <c r="C457" s="74" t="s">
        <v>94</v>
      </c>
      <c r="D457" s="74" t="s">
        <v>164</v>
      </c>
      <c r="E457" s="2">
        <v>0</v>
      </c>
      <c r="F457" s="13">
        <v>0</v>
      </c>
      <c r="G457" s="27">
        <f>E457-F457</f>
        <v>0</v>
      </c>
      <c r="H457" s="132" t="s">
        <v>184</v>
      </c>
      <c r="I457" s="63"/>
      <c r="J457" s="136"/>
      <c r="K457" s="136"/>
      <c r="L457" s="136"/>
      <c r="M457" s="61"/>
      <c r="N457" s="61"/>
      <c r="O457" s="61"/>
      <c r="P457" s="61"/>
      <c r="Q457" s="61"/>
      <c r="R457" s="84"/>
    </row>
    <row r="458" spans="1:18" ht="13.5" customHeight="1">
      <c r="A458" s="11">
        <v>2311</v>
      </c>
      <c r="B458" s="11">
        <v>62400</v>
      </c>
      <c r="C458" s="74" t="s">
        <v>370</v>
      </c>
      <c r="D458" s="74" t="s">
        <v>164</v>
      </c>
      <c r="E458" s="2">
        <v>0</v>
      </c>
      <c r="F458" s="13">
        <v>15000</v>
      </c>
      <c r="G458" s="27">
        <f t="shared" si="22"/>
        <v>-15000</v>
      </c>
      <c r="H458" s="23">
        <f t="shared" si="23"/>
        <v>-1</v>
      </c>
      <c r="I458" s="63"/>
      <c r="J458" s="136"/>
      <c r="K458" s="136"/>
      <c r="L458" s="136"/>
      <c r="M458" s="61"/>
      <c r="N458" s="61"/>
      <c r="O458" s="61"/>
      <c r="P458" s="61"/>
      <c r="Q458" s="61"/>
      <c r="R458" s="84"/>
    </row>
    <row r="459" spans="1:18" ht="13.5" customHeight="1">
      <c r="A459" s="11">
        <v>9201</v>
      </c>
      <c r="B459" s="11">
        <v>62400</v>
      </c>
      <c r="C459" s="74" t="s">
        <v>4</v>
      </c>
      <c r="D459" s="74" t="s">
        <v>164</v>
      </c>
      <c r="E459" s="2">
        <v>0</v>
      </c>
      <c r="F459" s="13">
        <v>70000</v>
      </c>
      <c r="G459" s="27">
        <f t="shared" si="22"/>
        <v>-70000</v>
      </c>
      <c r="H459" s="124">
        <f t="shared" si="23"/>
        <v>-1</v>
      </c>
      <c r="I459" s="63"/>
      <c r="J459" s="136"/>
      <c r="K459" s="136"/>
      <c r="L459" s="136"/>
      <c r="M459" s="61"/>
      <c r="N459" s="61"/>
      <c r="O459" s="61"/>
      <c r="P459" s="61"/>
      <c r="Q459" s="61"/>
      <c r="R459" s="84"/>
    </row>
    <row r="460" spans="1:18" ht="13.5" customHeight="1">
      <c r="A460" s="11">
        <v>3321</v>
      </c>
      <c r="B460" s="11">
        <v>62500</v>
      </c>
      <c r="C460" s="74" t="s">
        <v>379</v>
      </c>
      <c r="D460" s="74" t="s">
        <v>339</v>
      </c>
      <c r="E460" s="2">
        <v>11000</v>
      </c>
      <c r="F460" s="13">
        <v>0</v>
      </c>
      <c r="G460" s="27">
        <f>E460-F460</f>
        <v>11000</v>
      </c>
      <c r="H460" s="132" t="s">
        <v>184</v>
      </c>
      <c r="I460" s="63"/>
      <c r="J460" s="136"/>
      <c r="K460" s="136"/>
      <c r="L460" s="136"/>
      <c r="M460" s="61"/>
      <c r="N460" s="61"/>
      <c r="O460" s="61"/>
      <c r="P460" s="61"/>
      <c r="Q460" s="61"/>
      <c r="R460" s="84"/>
    </row>
    <row r="461" spans="1:18" ht="13.5" customHeight="1">
      <c r="A461" s="11">
        <v>3322</v>
      </c>
      <c r="B461" s="11">
        <v>62500</v>
      </c>
      <c r="C461" s="74" t="s">
        <v>380</v>
      </c>
      <c r="D461" s="74" t="s">
        <v>339</v>
      </c>
      <c r="E461" s="2">
        <v>1000</v>
      </c>
      <c r="F461" s="13">
        <v>1000</v>
      </c>
      <c r="G461" s="27">
        <f t="shared" si="22"/>
        <v>0</v>
      </c>
      <c r="H461" s="23">
        <f t="shared" si="23"/>
        <v>0</v>
      </c>
      <c r="I461" s="63"/>
      <c r="J461" s="136"/>
      <c r="K461" s="136"/>
      <c r="L461" s="136"/>
      <c r="M461" s="61"/>
      <c r="N461" s="61"/>
      <c r="O461" s="61"/>
      <c r="P461" s="61"/>
      <c r="Q461" s="61"/>
      <c r="R461" s="84"/>
    </row>
    <row r="462" spans="1:18" ht="13.5" customHeight="1">
      <c r="A462" s="11" t="s">
        <v>404</v>
      </c>
      <c r="B462" s="11">
        <v>62500</v>
      </c>
      <c r="C462" s="74" t="s">
        <v>4</v>
      </c>
      <c r="D462" s="74" t="s">
        <v>51</v>
      </c>
      <c r="E462" s="2">
        <v>15000</v>
      </c>
      <c r="F462" s="13">
        <v>10000</v>
      </c>
      <c r="G462" s="27">
        <f t="shared" si="22"/>
        <v>5000</v>
      </c>
      <c r="H462" s="23">
        <f t="shared" si="23"/>
        <v>0.5</v>
      </c>
      <c r="I462" s="63"/>
      <c r="J462" s="136"/>
      <c r="K462" s="136"/>
      <c r="L462" s="136"/>
      <c r="M462" s="61"/>
      <c r="N462" s="61"/>
      <c r="O462" s="61"/>
      <c r="P462" s="61"/>
      <c r="Q462" s="61"/>
      <c r="R462" s="84"/>
    </row>
    <row r="463" spans="1:18" ht="13.5" customHeight="1">
      <c r="A463" s="11" t="s">
        <v>404</v>
      </c>
      <c r="B463" s="11">
        <v>62600</v>
      </c>
      <c r="C463" s="74" t="s">
        <v>4</v>
      </c>
      <c r="D463" s="74" t="s">
        <v>151</v>
      </c>
      <c r="E463" s="2">
        <v>195000</v>
      </c>
      <c r="F463" s="13">
        <v>75000</v>
      </c>
      <c r="G463" s="27">
        <f t="shared" si="22"/>
        <v>120000</v>
      </c>
      <c r="H463" s="23">
        <f t="shared" si="23"/>
        <v>1.6</v>
      </c>
      <c r="I463" s="63"/>
      <c r="J463" s="136"/>
      <c r="K463" s="136"/>
      <c r="L463" s="136"/>
      <c r="M463" s="61"/>
      <c r="N463" s="61"/>
      <c r="O463" s="61"/>
      <c r="P463" s="61"/>
      <c r="Q463" s="61"/>
      <c r="R463" s="84"/>
    </row>
    <row r="464" spans="1:18" ht="13.5" customHeight="1">
      <c r="A464" s="11">
        <v>1511</v>
      </c>
      <c r="B464" s="11">
        <v>62700</v>
      </c>
      <c r="C464" s="74" t="s">
        <v>5</v>
      </c>
      <c r="D464" s="74" t="s">
        <v>552</v>
      </c>
      <c r="E464" s="2">
        <v>500000</v>
      </c>
      <c r="F464" s="13">
        <v>0</v>
      </c>
      <c r="G464" s="27">
        <f>E464-F464</f>
        <v>500000</v>
      </c>
      <c r="H464" s="132" t="s">
        <v>184</v>
      </c>
      <c r="I464" s="63"/>
      <c r="J464" s="136"/>
      <c r="K464" s="136"/>
      <c r="L464" s="136"/>
      <c r="M464" s="61"/>
      <c r="N464" s="61"/>
      <c r="O464" s="61"/>
      <c r="P464" s="61"/>
      <c r="Q464" s="61"/>
      <c r="R464" s="84"/>
    </row>
    <row r="465" spans="1:18" ht="13.5" customHeight="1">
      <c r="A465" s="11">
        <v>1511</v>
      </c>
      <c r="B465" s="11">
        <v>62701</v>
      </c>
      <c r="C465" s="74" t="s">
        <v>5</v>
      </c>
      <c r="D465" s="74" t="s">
        <v>551</v>
      </c>
      <c r="E465" s="2">
        <v>120900</v>
      </c>
      <c r="F465" s="13">
        <v>0</v>
      </c>
      <c r="G465" s="27">
        <f>E465-F465</f>
        <v>120900</v>
      </c>
      <c r="H465" s="132" t="s">
        <v>184</v>
      </c>
      <c r="I465" s="63"/>
      <c r="J465" s="136"/>
      <c r="K465" s="136"/>
      <c r="L465" s="136"/>
      <c r="M465" s="61"/>
      <c r="N465" s="61"/>
      <c r="O465" s="61"/>
      <c r="P465" s="61"/>
      <c r="Q465" s="61"/>
      <c r="R465" s="84"/>
    </row>
    <row r="466" spans="1:18" ht="13.5" customHeight="1">
      <c r="A466" s="11">
        <v>1511</v>
      </c>
      <c r="B466" s="11">
        <v>62702</v>
      </c>
      <c r="C466" s="74" t="s">
        <v>5</v>
      </c>
      <c r="D466" s="74" t="s">
        <v>557</v>
      </c>
      <c r="E466" s="2">
        <v>180000</v>
      </c>
      <c r="F466" s="13">
        <v>0</v>
      </c>
      <c r="G466" s="27">
        <f>E466-F466</f>
        <v>180000</v>
      </c>
      <c r="H466" s="132" t="s">
        <v>184</v>
      </c>
      <c r="I466" s="63"/>
      <c r="J466" s="136"/>
      <c r="K466" s="136"/>
      <c r="L466" s="136"/>
      <c r="M466" s="61"/>
      <c r="N466" s="61"/>
      <c r="O466" s="61"/>
      <c r="P466" s="61"/>
      <c r="Q466" s="61"/>
      <c r="R466" s="84"/>
    </row>
    <row r="467" spans="1:18" ht="13.5" customHeight="1">
      <c r="A467" s="11">
        <v>1511</v>
      </c>
      <c r="B467" s="11">
        <v>62703</v>
      </c>
      <c r="C467" s="74" t="s">
        <v>5</v>
      </c>
      <c r="D467" s="74" t="s">
        <v>538</v>
      </c>
      <c r="E467" s="2">
        <v>0</v>
      </c>
      <c r="F467" s="13">
        <v>1045000</v>
      </c>
      <c r="G467" s="27">
        <f>E467-F467</f>
        <v>-1045000</v>
      </c>
      <c r="H467" s="124">
        <f>(E467-F467)/F467</f>
        <v>-1</v>
      </c>
      <c r="I467" s="63"/>
      <c r="J467" s="136"/>
      <c r="K467" s="136"/>
      <c r="L467" s="136"/>
      <c r="M467" s="61"/>
      <c r="N467" s="61"/>
      <c r="O467" s="61"/>
      <c r="P467" s="61"/>
      <c r="Q467" s="61"/>
      <c r="R467" s="84"/>
    </row>
    <row r="468" spans="1:18" ht="13.5" customHeight="1">
      <c r="A468" s="11">
        <v>1511</v>
      </c>
      <c r="B468" s="11">
        <v>62900</v>
      </c>
      <c r="C468" s="74" t="s">
        <v>5</v>
      </c>
      <c r="D468" s="74" t="s">
        <v>513</v>
      </c>
      <c r="E468" s="2">
        <v>100000</v>
      </c>
      <c r="F468" s="13">
        <v>7000</v>
      </c>
      <c r="G468" s="27">
        <f t="shared" si="22"/>
        <v>93000</v>
      </c>
      <c r="H468" s="23">
        <f t="shared" si="23"/>
        <v>13.285714285714286</v>
      </c>
      <c r="I468" s="63"/>
      <c r="J468" s="136"/>
      <c r="K468" s="136"/>
      <c r="L468" s="136"/>
      <c r="M468" s="61"/>
      <c r="N468" s="61"/>
      <c r="O468" s="61"/>
      <c r="P468" s="61"/>
      <c r="Q468" s="61"/>
      <c r="R468" s="84"/>
    </row>
    <row r="469" spans="1:18" ht="13.5" customHeight="1">
      <c r="A469" s="11">
        <v>1641</v>
      </c>
      <c r="B469" s="11">
        <v>63200</v>
      </c>
      <c r="C469" s="74" t="s">
        <v>325</v>
      </c>
      <c r="D469" s="74" t="s">
        <v>501</v>
      </c>
      <c r="E469" s="2">
        <v>30000</v>
      </c>
      <c r="F469" s="13">
        <v>40000</v>
      </c>
      <c r="G469" s="27">
        <f t="shared" si="22"/>
        <v>-10000</v>
      </c>
      <c r="H469" s="124">
        <f t="shared" si="23"/>
        <v>-0.25</v>
      </c>
      <c r="I469" s="63"/>
      <c r="J469" s="136"/>
      <c r="K469" s="136"/>
      <c r="L469" s="136"/>
      <c r="M469" s="61"/>
      <c r="N469" s="61"/>
      <c r="O469" s="61"/>
      <c r="P469" s="61"/>
      <c r="Q469" s="61"/>
      <c r="R469" s="84"/>
    </row>
    <row r="470" spans="1:18" ht="13.5" customHeight="1">
      <c r="A470" s="11">
        <v>1711</v>
      </c>
      <c r="B470" s="11">
        <v>63200</v>
      </c>
      <c r="C470" s="74" t="s">
        <v>8</v>
      </c>
      <c r="D470" s="74" t="s">
        <v>502</v>
      </c>
      <c r="E470" s="2">
        <v>80000</v>
      </c>
      <c r="F470" s="13">
        <v>30000</v>
      </c>
      <c r="G470" s="27">
        <f t="shared" si="22"/>
        <v>50000</v>
      </c>
      <c r="H470" s="23">
        <f t="shared" si="23"/>
        <v>1.6666666666666667</v>
      </c>
      <c r="I470" s="63"/>
      <c r="J470" s="136"/>
      <c r="K470" s="136"/>
      <c r="L470" s="136"/>
      <c r="M470" s="61"/>
      <c r="N470" s="61"/>
      <c r="O470" s="61"/>
      <c r="P470" s="61"/>
      <c r="Q470" s="61"/>
      <c r="R470" s="84"/>
    </row>
    <row r="471" spans="1:18" ht="13.5" customHeight="1">
      <c r="A471" s="11">
        <v>3231</v>
      </c>
      <c r="B471" s="11">
        <v>63200</v>
      </c>
      <c r="C471" s="74" t="s">
        <v>376</v>
      </c>
      <c r="D471" s="74" t="s">
        <v>52</v>
      </c>
      <c r="E471" s="2">
        <v>500000</v>
      </c>
      <c r="F471" s="13">
        <v>90000</v>
      </c>
      <c r="G471" s="27">
        <f t="shared" si="22"/>
        <v>410000</v>
      </c>
      <c r="H471" s="23">
        <f t="shared" si="23"/>
        <v>4.555555555555555</v>
      </c>
      <c r="I471" s="63"/>
      <c r="J471" s="136"/>
      <c r="K471" s="136"/>
      <c r="L471" s="136"/>
      <c r="M471" s="61"/>
      <c r="N471" s="61"/>
      <c r="O471" s="61"/>
      <c r="P471" s="61"/>
      <c r="Q471" s="61"/>
      <c r="R471" s="84"/>
    </row>
    <row r="472" spans="1:18" ht="13.5" customHeight="1">
      <c r="A472" s="11">
        <v>3421</v>
      </c>
      <c r="B472" s="11">
        <v>63200</v>
      </c>
      <c r="C472" s="74" t="s">
        <v>383</v>
      </c>
      <c r="D472" s="74" t="s">
        <v>508</v>
      </c>
      <c r="E472" s="2">
        <v>450000</v>
      </c>
      <c r="F472" s="13">
        <v>70000</v>
      </c>
      <c r="G472" s="27">
        <f t="shared" si="22"/>
        <v>380000</v>
      </c>
      <c r="H472" s="23">
        <f t="shared" si="23"/>
        <v>5.428571428571429</v>
      </c>
      <c r="I472" s="63"/>
      <c r="J472" s="136"/>
      <c r="K472" s="136"/>
      <c r="L472" s="136"/>
      <c r="M472" s="61"/>
      <c r="N472" s="61"/>
      <c r="O472" s="61"/>
      <c r="P472" s="61"/>
      <c r="Q472" s="61"/>
      <c r="R472" s="84"/>
    </row>
    <row r="473" spans="1:18" ht="13.5" customHeight="1">
      <c r="A473" s="11">
        <v>9201</v>
      </c>
      <c r="B473" s="11">
        <v>63200</v>
      </c>
      <c r="C473" s="74" t="s">
        <v>4</v>
      </c>
      <c r="D473" s="74" t="s">
        <v>503</v>
      </c>
      <c r="E473" s="2">
        <v>300000</v>
      </c>
      <c r="F473" s="13">
        <v>125000</v>
      </c>
      <c r="G473" s="27">
        <f t="shared" si="22"/>
        <v>175000</v>
      </c>
      <c r="H473" s="23">
        <f t="shared" si="23"/>
        <v>1.4</v>
      </c>
      <c r="I473" s="63"/>
      <c r="J473" s="136"/>
      <c r="K473" s="136"/>
      <c r="L473" s="136"/>
      <c r="M473" s="61"/>
      <c r="N473" s="61"/>
      <c r="O473" s="61"/>
      <c r="P473" s="61"/>
      <c r="Q473" s="61"/>
      <c r="R473" s="84"/>
    </row>
    <row r="474" spans="1:18" ht="13.5" customHeight="1">
      <c r="A474" s="11">
        <v>1601</v>
      </c>
      <c r="B474" s="11">
        <v>63300</v>
      </c>
      <c r="C474" s="74" t="s">
        <v>356</v>
      </c>
      <c r="D474" s="74" t="s">
        <v>341</v>
      </c>
      <c r="E474" s="2">
        <v>75000</v>
      </c>
      <c r="F474" s="13">
        <v>75000</v>
      </c>
      <c r="G474" s="27">
        <f t="shared" si="22"/>
        <v>0</v>
      </c>
      <c r="H474" s="23">
        <f t="shared" si="23"/>
        <v>0</v>
      </c>
      <c r="I474" s="63"/>
      <c r="J474" s="136"/>
      <c r="K474" s="136"/>
      <c r="L474" s="136"/>
      <c r="M474" s="61"/>
      <c r="N474" s="61"/>
      <c r="O474" s="61"/>
      <c r="P474" s="61"/>
      <c r="Q474" s="61"/>
      <c r="R474" s="84"/>
    </row>
    <row r="475" spans="1:18" ht="13.5" customHeight="1">
      <c r="A475" s="11">
        <v>1611</v>
      </c>
      <c r="B475" s="11">
        <v>63300</v>
      </c>
      <c r="C475" s="74" t="s">
        <v>358</v>
      </c>
      <c r="D475" s="74" t="s">
        <v>535</v>
      </c>
      <c r="E475" s="2">
        <v>75000</v>
      </c>
      <c r="F475" s="13">
        <v>75000</v>
      </c>
      <c r="G475" s="27">
        <f t="shared" si="22"/>
        <v>0</v>
      </c>
      <c r="H475" s="23">
        <f t="shared" si="23"/>
        <v>0</v>
      </c>
      <c r="I475" s="63"/>
      <c r="J475" s="136"/>
      <c r="K475" s="136"/>
      <c r="L475" s="136"/>
      <c r="M475" s="61"/>
      <c r="N475" s="61"/>
      <c r="O475" s="61"/>
      <c r="P475" s="61"/>
      <c r="Q475" s="61"/>
      <c r="R475" s="84"/>
    </row>
    <row r="476" spans="1:18" ht="13.5" customHeight="1">
      <c r="A476" s="11" t="s">
        <v>399</v>
      </c>
      <c r="B476" s="11">
        <v>63300</v>
      </c>
      <c r="C476" s="74" t="s">
        <v>7</v>
      </c>
      <c r="D476" s="74" t="s">
        <v>343</v>
      </c>
      <c r="E476" s="2">
        <v>50000</v>
      </c>
      <c r="F476" s="13">
        <v>175000</v>
      </c>
      <c r="G476" s="27">
        <f t="shared" si="22"/>
        <v>-125000</v>
      </c>
      <c r="H476" s="124">
        <f t="shared" si="23"/>
        <v>-0.7142857142857143</v>
      </c>
      <c r="I476" s="63"/>
      <c r="J476" s="136"/>
      <c r="K476" s="136"/>
      <c r="L476" s="136"/>
      <c r="M476" s="61"/>
      <c r="N476" s="61"/>
      <c r="O476" s="61"/>
      <c r="P476" s="61"/>
      <c r="Q476" s="61"/>
      <c r="R476" s="84"/>
    </row>
    <row r="477" spans="1:18" ht="13.5" customHeight="1">
      <c r="A477" s="11">
        <v>3361</v>
      </c>
      <c r="B477" s="11">
        <v>63300</v>
      </c>
      <c r="C477" s="74" t="s">
        <v>12</v>
      </c>
      <c r="D477" s="74" t="s">
        <v>562</v>
      </c>
      <c r="E477" s="2">
        <v>6000</v>
      </c>
      <c r="F477" s="13">
        <v>0</v>
      </c>
      <c r="G477" s="27">
        <f>E477-F477</f>
        <v>6000</v>
      </c>
      <c r="H477" s="132" t="s">
        <v>184</v>
      </c>
      <c r="I477" s="63"/>
      <c r="J477" s="136"/>
      <c r="K477" s="136"/>
      <c r="L477" s="136"/>
      <c r="M477" s="61"/>
      <c r="N477" s="61"/>
      <c r="O477" s="61"/>
      <c r="P477" s="61"/>
      <c r="Q477" s="61"/>
      <c r="R477" s="84"/>
    </row>
    <row r="478" spans="1:18" ht="13.5" customHeight="1">
      <c r="A478" s="11">
        <v>4321</v>
      </c>
      <c r="B478" s="11">
        <v>63300</v>
      </c>
      <c r="C478" s="74" t="s">
        <v>122</v>
      </c>
      <c r="D478" s="74" t="s">
        <v>537</v>
      </c>
      <c r="E478" s="2">
        <v>6000</v>
      </c>
      <c r="F478" s="13">
        <v>6000</v>
      </c>
      <c r="G478" s="27">
        <f t="shared" si="22"/>
        <v>0</v>
      </c>
      <c r="H478" s="23">
        <f t="shared" si="23"/>
        <v>0</v>
      </c>
      <c r="I478" s="1"/>
      <c r="J478" s="136"/>
      <c r="K478" s="136"/>
      <c r="L478" s="136"/>
      <c r="M478" s="61"/>
      <c r="N478" s="61"/>
      <c r="O478" s="61"/>
      <c r="P478" s="61"/>
      <c r="Q478" s="61"/>
      <c r="R478" s="84"/>
    </row>
    <row r="479" spans="1:18" ht="13.5" customHeight="1">
      <c r="A479" s="31">
        <v>9201</v>
      </c>
      <c r="B479" s="31">
        <v>64100</v>
      </c>
      <c r="C479" s="82" t="s">
        <v>4</v>
      </c>
      <c r="D479" s="82" t="s">
        <v>459</v>
      </c>
      <c r="E479" s="6">
        <v>115000</v>
      </c>
      <c r="F479" s="16">
        <v>10000</v>
      </c>
      <c r="G479" s="30">
        <f t="shared" si="22"/>
        <v>105000</v>
      </c>
      <c r="H479" s="23">
        <f t="shared" si="23"/>
        <v>10.5</v>
      </c>
      <c r="I479" s="1"/>
      <c r="J479" s="136"/>
      <c r="K479" s="136"/>
      <c r="L479" s="136"/>
      <c r="M479" s="61"/>
      <c r="N479" s="61"/>
      <c r="O479" s="61"/>
      <c r="P479" s="61"/>
      <c r="Q479" s="61"/>
      <c r="R479" s="84"/>
    </row>
    <row r="480" spans="1:18" ht="18.75" customHeight="1">
      <c r="A480" s="207" t="s">
        <v>59</v>
      </c>
      <c r="B480" s="207"/>
      <c r="C480" s="207"/>
      <c r="D480" s="207"/>
      <c r="E480" s="4">
        <f>SUM(E443:E479)</f>
        <v>4004900</v>
      </c>
      <c r="F480" s="15">
        <f>SUM(F443:F479)</f>
        <v>3578000</v>
      </c>
      <c r="G480" s="28">
        <f t="shared" si="22"/>
        <v>426900</v>
      </c>
      <c r="H480" s="24">
        <f>(E480-F480)/F480</f>
        <v>0.11931246506428173</v>
      </c>
      <c r="I480" s="63"/>
      <c r="J480" s="136"/>
      <c r="K480" s="136"/>
      <c r="L480" s="136"/>
      <c r="M480" s="61"/>
      <c r="N480" s="61"/>
      <c r="O480" s="61"/>
      <c r="P480" s="61"/>
      <c r="Q480" s="61"/>
      <c r="R480" s="84"/>
    </row>
    <row r="481" spans="1:18" ht="21" customHeight="1">
      <c r="A481" s="12"/>
      <c r="B481" s="12"/>
      <c r="C481" s="209" t="s">
        <v>79</v>
      </c>
      <c r="D481" s="209"/>
      <c r="E481" s="8"/>
      <c r="F481" s="14"/>
      <c r="G481" s="27"/>
      <c r="H481" s="25"/>
      <c r="I481" s="63"/>
      <c r="J481" s="136"/>
      <c r="K481" s="136"/>
      <c r="L481" s="136"/>
      <c r="M481" s="61"/>
      <c r="N481" s="61"/>
      <c r="O481" s="61"/>
      <c r="P481" s="61"/>
      <c r="Q481" s="61"/>
      <c r="R481" s="84"/>
    </row>
    <row r="482" spans="1:18" ht="12.75">
      <c r="A482" s="11">
        <v>9421</v>
      </c>
      <c r="B482" s="11">
        <v>76100</v>
      </c>
      <c r="C482" s="74" t="s">
        <v>454</v>
      </c>
      <c r="D482" s="74" t="s">
        <v>53</v>
      </c>
      <c r="E482" s="2">
        <v>236000</v>
      </c>
      <c r="F482" s="13">
        <v>123000</v>
      </c>
      <c r="G482" s="27">
        <f aca="true" t="shared" si="24" ref="G482:G487">E482-F482</f>
        <v>113000</v>
      </c>
      <c r="H482" s="23">
        <f>(E482-F482)/F482</f>
        <v>0.9186991869918699</v>
      </c>
      <c r="I482" s="63"/>
      <c r="J482" s="136"/>
      <c r="K482" s="136"/>
      <c r="L482" s="136"/>
      <c r="M482" s="61"/>
      <c r="N482" s="61"/>
      <c r="O482" s="61"/>
      <c r="P482" s="61"/>
      <c r="Q482" s="61"/>
      <c r="R482" s="84"/>
    </row>
    <row r="483" spans="1:18" ht="12.75">
      <c r="A483" s="11">
        <v>9431</v>
      </c>
      <c r="B483" s="11">
        <v>76700</v>
      </c>
      <c r="C483" s="74" t="s">
        <v>455</v>
      </c>
      <c r="D483" s="74" t="s">
        <v>456</v>
      </c>
      <c r="E483" s="2">
        <v>150000</v>
      </c>
      <c r="F483" s="13">
        <v>100000</v>
      </c>
      <c r="G483" s="27">
        <f t="shared" si="24"/>
        <v>50000</v>
      </c>
      <c r="H483" s="23">
        <f>(E483-F483)/F483</f>
        <v>0.5</v>
      </c>
      <c r="I483" s="63"/>
      <c r="J483" s="136"/>
      <c r="K483" s="136"/>
      <c r="L483" s="136"/>
      <c r="M483" s="61"/>
      <c r="N483" s="61"/>
      <c r="O483" s="61"/>
      <c r="P483" s="61"/>
      <c r="Q483" s="61"/>
      <c r="R483" s="84"/>
    </row>
    <row r="484" spans="1:18" ht="12.75">
      <c r="A484" s="11">
        <v>2311</v>
      </c>
      <c r="B484" s="11">
        <v>78000</v>
      </c>
      <c r="C484" s="74" t="s">
        <v>370</v>
      </c>
      <c r="D484" s="74" t="s">
        <v>54</v>
      </c>
      <c r="E484" s="2">
        <v>30000</v>
      </c>
      <c r="F484" s="13">
        <v>30000</v>
      </c>
      <c r="G484" s="27">
        <f t="shared" si="24"/>
        <v>0</v>
      </c>
      <c r="H484" s="23">
        <f>(E484-F484)/F484</f>
        <v>0</v>
      </c>
      <c r="I484" s="63"/>
      <c r="J484" s="136"/>
      <c r="K484" s="136"/>
      <c r="L484" s="136"/>
      <c r="M484" s="61"/>
      <c r="N484" s="61"/>
      <c r="O484" s="61"/>
      <c r="P484" s="61"/>
      <c r="Q484" s="61"/>
      <c r="R484" s="84"/>
    </row>
    <row r="485" spans="1:18" ht="12.75">
      <c r="A485" s="11">
        <v>3111</v>
      </c>
      <c r="B485" s="11">
        <v>78000</v>
      </c>
      <c r="C485" s="74" t="s">
        <v>375</v>
      </c>
      <c r="D485" s="74" t="s">
        <v>560</v>
      </c>
      <c r="E485" s="2">
        <v>100000</v>
      </c>
      <c r="F485" s="13">
        <v>0</v>
      </c>
      <c r="G485" s="27">
        <f t="shared" si="24"/>
        <v>100000</v>
      </c>
      <c r="H485" s="132" t="s">
        <v>184</v>
      </c>
      <c r="I485" s="63"/>
      <c r="J485" s="136"/>
      <c r="K485" s="136"/>
      <c r="L485" s="136"/>
      <c r="M485" s="61"/>
      <c r="N485" s="61"/>
      <c r="O485" s="61"/>
      <c r="P485" s="61"/>
      <c r="Q485" s="61"/>
      <c r="R485" s="84"/>
    </row>
    <row r="486" spans="1:18" ht="12.75">
      <c r="A486" s="11" t="s">
        <v>435</v>
      </c>
      <c r="B486" s="11">
        <v>78000</v>
      </c>
      <c r="C486" s="74" t="s">
        <v>12</v>
      </c>
      <c r="D486" s="74" t="s">
        <v>533</v>
      </c>
      <c r="E486" s="2">
        <v>10000</v>
      </c>
      <c r="F486" s="13">
        <v>5000</v>
      </c>
      <c r="G486" s="27">
        <f t="shared" si="24"/>
        <v>5000</v>
      </c>
      <c r="H486" s="23">
        <f>(E486-F486)/F486</f>
        <v>1</v>
      </c>
      <c r="I486" s="63"/>
      <c r="J486" s="136"/>
      <c r="K486" s="136"/>
      <c r="L486" s="136"/>
      <c r="M486" s="61"/>
      <c r="N486" s="61"/>
      <c r="O486" s="61"/>
      <c r="P486" s="61"/>
      <c r="Q486" s="61"/>
      <c r="R486" s="84"/>
    </row>
    <row r="487" spans="1:18" ht="18.75" customHeight="1">
      <c r="A487" s="207" t="s">
        <v>60</v>
      </c>
      <c r="B487" s="207"/>
      <c r="C487" s="207"/>
      <c r="D487" s="207"/>
      <c r="E487" s="4">
        <f>SUM(E482:E486)</f>
        <v>526000</v>
      </c>
      <c r="F487" s="15">
        <f>SUM(F482:F486)</f>
        <v>258000</v>
      </c>
      <c r="G487" s="28">
        <f t="shared" si="24"/>
        <v>268000</v>
      </c>
      <c r="H487" s="24">
        <f>(E487-F487)/F487</f>
        <v>1.0387596899224807</v>
      </c>
      <c r="I487" s="63"/>
      <c r="J487" s="136"/>
      <c r="K487" s="136"/>
      <c r="L487" s="136"/>
      <c r="M487" s="61"/>
      <c r="N487" s="61"/>
      <c r="O487" s="61"/>
      <c r="P487" s="61"/>
      <c r="Q487" s="61"/>
      <c r="R487" s="84"/>
    </row>
    <row r="488" spans="1:18" ht="18.75" customHeight="1">
      <c r="A488" s="210" t="s">
        <v>515</v>
      </c>
      <c r="B488" s="211"/>
      <c r="C488" s="211"/>
      <c r="D488" s="211"/>
      <c r="E488" s="211"/>
      <c r="F488" s="211"/>
      <c r="G488" s="211"/>
      <c r="H488" s="212"/>
      <c r="I488" s="63"/>
      <c r="J488" s="136"/>
      <c r="K488" s="136"/>
      <c r="L488" s="136"/>
      <c r="M488" s="61"/>
      <c r="N488" s="61"/>
      <c r="O488" s="61"/>
      <c r="P488" s="61"/>
      <c r="Q488" s="61"/>
      <c r="R488" s="84"/>
    </row>
    <row r="489" spans="1:18" ht="18.75" customHeight="1">
      <c r="A489" s="11">
        <v>9201</v>
      </c>
      <c r="B489" s="11">
        <v>83100</v>
      </c>
      <c r="C489" s="74" t="s">
        <v>4</v>
      </c>
      <c r="D489" s="74" t="s">
        <v>516</v>
      </c>
      <c r="E489" s="2">
        <v>1000</v>
      </c>
      <c r="F489" s="13">
        <v>1000</v>
      </c>
      <c r="G489" s="27">
        <f>E489-F489</f>
        <v>0</v>
      </c>
      <c r="H489" s="23">
        <f>(E489-F489)/F489</f>
        <v>0</v>
      </c>
      <c r="I489" s="63"/>
      <c r="J489" s="136"/>
      <c r="K489" s="136"/>
      <c r="L489" s="136"/>
      <c r="M489" s="61"/>
      <c r="N489" s="61"/>
      <c r="O489" s="61"/>
      <c r="P489" s="61"/>
      <c r="Q489" s="61"/>
      <c r="R489" s="84"/>
    </row>
    <row r="490" spans="1:18" ht="18.75" customHeight="1">
      <c r="A490" s="207" t="s">
        <v>517</v>
      </c>
      <c r="B490" s="207"/>
      <c r="C490" s="207"/>
      <c r="D490" s="207"/>
      <c r="E490" s="4">
        <f>SUM(E489:E489)</f>
        <v>1000</v>
      </c>
      <c r="F490" s="15">
        <f>SUM(F489:F489)</f>
        <v>1000</v>
      </c>
      <c r="G490" s="28">
        <f>E490-F490</f>
        <v>0</v>
      </c>
      <c r="H490" s="24">
        <f>(E490-F490)/F490</f>
        <v>0</v>
      </c>
      <c r="I490" s="63"/>
      <c r="J490" s="136"/>
      <c r="K490" s="136"/>
      <c r="L490" s="136"/>
      <c r="M490" s="61"/>
      <c r="N490" s="61"/>
      <c r="O490" s="61"/>
      <c r="P490" s="61"/>
      <c r="Q490" s="61"/>
      <c r="R490" s="84"/>
    </row>
    <row r="491" spans="1:18" ht="21" customHeight="1">
      <c r="A491" s="12"/>
      <c r="B491" s="12"/>
      <c r="C491" s="209" t="s">
        <v>137</v>
      </c>
      <c r="D491" s="209"/>
      <c r="E491" s="8"/>
      <c r="F491" s="14"/>
      <c r="G491" s="27"/>
      <c r="H491" s="25"/>
      <c r="I491" s="63"/>
      <c r="J491" s="136"/>
      <c r="K491" s="136"/>
      <c r="L491" s="136"/>
      <c r="M491" s="61"/>
      <c r="N491" s="61"/>
      <c r="O491" s="61"/>
      <c r="P491" s="61"/>
      <c r="Q491" s="61"/>
      <c r="R491" s="84"/>
    </row>
    <row r="492" spans="1:18" ht="12.75">
      <c r="A492" s="78" t="s">
        <v>445</v>
      </c>
      <c r="B492" s="11">
        <v>91304</v>
      </c>
      <c r="C492" s="74" t="s">
        <v>11</v>
      </c>
      <c r="D492" s="74" t="s">
        <v>146</v>
      </c>
      <c r="E492" s="2">
        <v>0</v>
      </c>
      <c r="F492" s="13">
        <v>150000</v>
      </c>
      <c r="G492" s="27">
        <f aca="true" t="shared" si="25" ref="G492:G499">E492-F492</f>
        <v>-150000</v>
      </c>
      <c r="H492" s="124">
        <f aca="true" t="shared" si="26" ref="H492:H498">(E492-F492)/F492</f>
        <v>-1</v>
      </c>
      <c r="I492" s="63"/>
      <c r="J492" s="136"/>
      <c r="K492" s="136"/>
      <c r="L492" s="136"/>
      <c r="M492" s="61"/>
      <c r="N492" s="61"/>
      <c r="O492" s="61"/>
      <c r="P492" s="61"/>
      <c r="Q492" s="61"/>
      <c r="R492" s="84"/>
    </row>
    <row r="493" spans="1:18" ht="12.75">
      <c r="A493" s="78" t="s">
        <v>445</v>
      </c>
      <c r="B493" s="11">
        <v>91305</v>
      </c>
      <c r="C493" s="74" t="s">
        <v>11</v>
      </c>
      <c r="D493" s="74" t="s">
        <v>147</v>
      </c>
      <c r="E493" s="2">
        <v>0</v>
      </c>
      <c r="F493" s="13">
        <v>81000</v>
      </c>
      <c r="G493" s="27">
        <f t="shared" si="25"/>
        <v>-81000</v>
      </c>
      <c r="H493" s="124">
        <f t="shared" si="26"/>
        <v>-1</v>
      </c>
      <c r="I493" s="63"/>
      <c r="J493" s="136"/>
      <c r="K493" s="136"/>
      <c r="L493" s="136"/>
      <c r="M493" s="61"/>
      <c r="N493" s="61"/>
      <c r="O493" s="61"/>
      <c r="P493" s="61"/>
      <c r="Q493" s="61"/>
      <c r="R493" s="84"/>
    </row>
    <row r="494" spans="1:18" ht="12.75">
      <c r="A494" s="78" t="s">
        <v>445</v>
      </c>
      <c r="B494" s="11">
        <v>91314</v>
      </c>
      <c r="C494" s="74" t="s">
        <v>11</v>
      </c>
      <c r="D494" s="74" t="s">
        <v>153</v>
      </c>
      <c r="E494" s="2">
        <v>0</v>
      </c>
      <c r="F494" s="13">
        <v>111000</v>
      </c>
      <c r="G494" s="27">
        <f>E494-F494</f>
        <v>-111000</v>
      </c>
      <c r="H494" s="124">
        <f t="shared" si="26"/>
        <v>-1</v>
      </c>
      <c r="I494" s="63"/>
      <c r="J494" s="136"/>
      <c r="K494" s="136"/>
      <c r="L494" s="136"/>
      <c r="M494" s="61"/>
      <c r="N494" s="61"/>
      <c r="O494" s="61"/>
      <c r="P494" s="61"/>
      <c r="Q494" s="61"/>
      <c r="R494" s="84"/>
    </row>
    <row r="495" spans="1:18" ht="12.75">
      <c r="A495" s="78" t="s">
        <v>445</v>
      </c>
      <c r="B495" s="11">
        <v>91323</v>
      </c>
      <c r="C495" s="74" t="s">
        <v>11</v>
      </c>
      <c r="D495" s="74" t="s">
        <v>160</v>
      </c>
      <c r="E495" s="2">
        <v>0</v>
      </c>
      <c r="F495" s="13">
        <v>117000</v>
      </c>
      <c r="G495" s="27">
        <f t="shared" si="25"/>
        <v>-117000</v>
      </c>
      <c r="H495" s="124">
        <f t="shared" si="26"/>
        <v>-1</v>
      </c>
      <c r="I495" s="63"/>
      <c r="J495" s="136"/>
      <c r="K495" s="136"/>
      <c r="L495" s="136"/>
      <c r="M495" s="61"/>
      <c r="N495" s="61"/>
      <c r="O495" s="61"/>
      <c r="P495" s="61"/>
      <c r="Q495" s="61"/>
      <c r="R495" s="84"/>
    </row>
    <row r="496" spans="1:18" ht="12.75">
      <c r="A496" s="78" t="s">
        <v>445</v>
      </c>
      <c r="B496" s="11">
        <v>91330</v>
      </c>
      <c r="C496" s="74" t="s">
        <v>11</v>
      </c>
      <c r="D496" s="74" t="s">
        <v>477</v>
      </c>
      <c r="E496" s="2">
        <v>0</v>
      </c>
      <c r="F496" s="13">
        <v>150000</v>
      </c>
      <c r="G496" s="27">
        <f t="shared" si="25"/>
        <v>-150000</v>
      </c>
      <c r="H496" s="124">
        <f t="shared" si="26"/>
        <v>-1</v>
      </c>
      <c r="I496" s="63"/>
      <c r="J496" s="136"/>
      <c r="K496" s="136"/>
      <c r="L496" s="136"/>
      <c r="M496" s="61"/>
      <c r="N496" s="61"/>
      <c r="O496" s="61"/>
      <c r="P496" s="61"/>
      <c r="Q496" s="61"/>
      <c r="R496" s="84"/>
    </row>
    <row r="497" spans="1:18" ht="12.75">
      <c r="A497" s="78" t="s">
        <v>445</v>
      </c>
      <c r="B497" s="11">
        <v>91340</v>
      </c>
      <c r="C497" s="74" t="s">
        <v>11</v>
      </c>
      <c r="D497" s="74" t="s">
        <v>161</v>
      </c>
      <c r="E497" s="2">
        <v>0</v>
      </c>
      <c r="F497" s="13">
        <v>87000</v>
      </c>
      <c r="G497" s="27">
        <f t="shared" si="25"/>
        <v>-87000</v>
      </c>
      <c r="H497" s="124">
        <f t="shared" si="26"/>
        <v>-1</v>
      </c>
      <c r="I497" s="63"/>
      <c r="J497" s="136"/>
      <c r="K497" s="136"/>
      <c r="L497" s="136"/>
      <c r="M497" s="61"/>
      <c r="N497" s="61"/>
      <c r="O497" s="61"/>
      <c r="P497" s="61"/>
      <c r="Q497" s="61"/>
      <c r="R497" s="84"/>
    </row>
    <row r="498" spans="1:18" ht="12.75">
      <c r="A498" s="78" t="s">
        <v>445</v>
      </c>
      <c r="B498" s="11">
        <v>91350</v>
      </c>
      <c r="C498" s="74" t="s">
        <v>11</v>
      </c>
      <c r="D498" s="74" t="s">
        <v>478</v>
      </c>
      <c r="E498" s="2">
        <v>0</v>
      </c>
      <c r="F498" s="13">
        <v>80000</v>
      </c>
      <c r="G498" s="27">
        <f t="shared" si="25"/>
        <v>-80000</v>
      </c>
      <c r="H498" s="124">
        <f t="shared" si="26"/>
        <v>-1</v>
      </c>
      <c r="I498" s="63"/>
      <c r="J498" s="136"/>
      <c r="K498" s="136"/>
      <c r="L498" s="136"/>
      <c r="M498" s="61"/>
      <c r="N498" s="61"/>
      <c r="O498" s="61"/>
      <c r="P498" s="61"/>
      <c r="Q498" s="61"/>
      <c r="R498" s="84"/>
    </row>
    <row r="499" spans="1:18" ht="18.75" customHeight="1">
      <c r="A499" s="207" t="s">
        <v>61</v>
      </c>
      <c r="B499" s="207"/>
      <c r="C499" s="207"/>
      <c r="D499" s="207"/>
      <c r="E499" s="4">
        <f>SUM(E492:E498)</f>
        <v>0</v>
      </c>
      <c r="F499" s="15">
        <f>SUM(F492:F498)</f>
        <v>776000</v>
      </c>
      <c r="G499" s="28">
        <f t="shared" si="25"/>
        <v>-776000</v>
      </c>
      <c r="H499" s="85">
        <f>(E499-F499)/F499</f>
        <v>-1</v>
      </c>
      <c r="I499" s="63"/>
      <c r="J499" s="136"/>
      <c r="K499" s="136"/>
      <c r="L499" s="136"/>
      <c r="M499" s="61"/>
      <c r="N499" s="61"/>
      <c r="O499" s="61"/>
      <c r="P499" s="61"/>
      <c r="Q499" s="61"/>
      <c r="R499" s="84"/>
    </row>
    <row r="500" spans="1:18" ht="12.75">
      <c r="A500" s="208"/>
      <c r="B500" s="208"/>
      <c r="C500" s="208"/>
      <c r="D500" s="208"/>
      <c r="E500" s="208"/>
      <c r="F500" s="208"/>
      <c r="G500" s="208"/>
      <c r="H500" s="208"/>
      <c r="I500" s="63"/>
      <c r="J500" s="136"/>
      <c r="K500" s="136"/>
      <c r="L500" s="136"/>
      <c r="M500" s="61"/>
      <c r="N500" s="61"/>
      <c r="O500" s="61"/>
      <c r="P500" s="61"/>
      <c r="Q500" s="61"/>
      <c r="R500" s="84"/>
    </row>
    <row r="501" spans="1:18" ht="24.75" customHeight="1">
      <c r="A501" s="198" t="s">
        <v>2</v>
      </c>
      <c r="B501" s="206"/>
      <c r="C501" s="206"/>
      <c r="D501" s="199"/>
      <c r="E501" s="4">
        <f>E148+E392+E404+E438+E480+E487+E499+E441+E490</f>
        <v>38726500</v>
      </c>
      <c r="F501" s="15">
        <f>F148+F392+F404+F438+F480+F487+F499+F441+F490</f>
        <v>37649000</v>
      </c>
      <c r="G501" s="28">
        <f>E501-F501</f>
        <v>1077500</v>
      </c>
      <c r="H501" s="5">
        <f>(E501-F501)/F501</f>
        <v>0.02861961805094425</v>
      </c>
      <c r="I501" s="63"/>
      <c r="J501" s="136"/>
      <c r="K501" s="136"/>
      <c r="L501" s="136"/>
      <c r="M501" s="61"/>
      <c r="N501" s="61"/>
      <c r="O501" s="61"/>
      <c r="P501" s="61"/>
      <c r="Q501" s="61"/>
      <c r="R501" s="84"/>
    </row>
  </sheetData>
  <sheetProtection/>
  <mergeCells count="31">
    <mergeCell ref="J50:L50"/>
    <mergeCell ref="J86:L86"/>
    <mergeCell ref="C481:D481"/>
    <mergeCell ref="A480:D480"/>
    <mergeCell ref="A438:D438"/>
    <mergeCell ref="C405:D405"/>
    <mergeCell ref="J131:L131"/>
    <mergeCell ref="C393:D393"/>
    <mergeCell ref="C442:D442"/>
    <mergeCell ref="C6:D6"/>
    <mergeCell ref="A392:D392"/>
    <mergeCell ref="A148:D148"/>
    <mergeCell ref="C149:D149"/>
    <mergeCell ref="A439:H439"/>
    <mergeCell ref="A441:D441"/>
    <mergeCell ref="A404:D404"/>
    <mergeCell ref="A501:D501"/>
    <mergeCell ref="A499:D499"/>
    <mergeCell ref="A500:H500"/>
    <mergeCell ref="A487:D487"/>
    <mergeCell ref="C491:D491"/>
    <mergeCell ref="A488:H488"/>
    <mergeCell ref="A490:D490"/>
    <mergeCell ref="A1:H1"/>
    <mergeCell ref="A3:H3"/>
    <mergeCell ref="A2:H2"/>
    <mergeCell ref="F4:F5"/>
    <mergeCell ref="G4:H4"/>
    <mergeCell ref="A4:B5"/>
    <mergeCell ref="E4:E5"/>
    <mergeCell ref="C4:D5"/>
  </mergeCells>
  <printOptions horizontalCentered="1"/>
  <pageMargins left="0.5511811023622047" right="0.2755905511811024" top="0.33" bottom="0.47" header="0" footer="0.4"/>
  <pageSetup fitToHeight="10" fitToWidth="10" horizontalDpi="600" verticalDpi="600" orientation="landscape" paperSize="9" r:id="rId4"/>
  <rowBreaks count="19" manualBreakCount="19">
    <brk id="34" max="7" man="1"/>
    <brk id="63" max="7" man="1"/>
    <brk id="93" max="7" man="1"/>
    <brk id="122" max="7" man="1"/>
    <brk id="148" max="7" man="1"/>
    <brk id="178" max="7" man="1"/>
    <brk id="206" max="7" man="1"/>
    <brk id="234" max="7" man="1"/>
    <brk id="262" max="7" man="1"/>
    <brk id="290" max="7" man="1"/>
    <brk id="319" max="7" man="1"/>
    <brk id="368" max="7" man="1"/>
    <brk id="392" max="7" man="1"/>
    <brk id="404" max="7" man="1"/>
    <brk id="431" max="7" man="1"/>
    <brk id="441" max="7" man="1"/>
    <brk id="472" max="7" man="1"/>
    <brk id="490" max="7" man="1"/>
    <brk id="501" max="7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49"/>
  <sheetViews>
    <sheetView zoomScaleSheetLayoutView="100" zoomScalePageLayoutView="0" workbookViewId="0" topLeftCell="A166">
      <selection activeCell="C177" sqref="C177"/>
    </sheetView>
  </sheetViews>
  <sheetFormatPr defaultColWidth="11.421875" defaultRowHeight="12.75"/>
  <cols>
    <col min="1" max="1" width="6.7109375" style="1" customWidth="1"/>
    <col min="2" max="2" width="8.140625" style="1" customWidth="1"/>
    <col min="3" max="3" width="24.7109375" style="1" customWidth="1"/>
    <col min="4" max="4" width="44.421875" style="1" customWidth="1"/>
    <col min="5" max="5" width="14.421875" style="1" customWidth="1"/>
    <col min="6" max="6" width="13.7109375" style="1" customWidth="1"/>
    <col min="7" max="7" width="13.00390625" style="1" customWidth="1"/>
    <col min="8" max="8" width="9.7109375" style="61" customWidth="1"/>
    <col min="9" max="9" width="15.7109375" style="9" customWidth="1"/>
    <col min="10" max="10" width="18.00390625" style="3" customWidth="1"/>
    <col min="11" max="16384" width="11.421875" style="1" customWidth="1"/>
  </cols>
  <sheetData>
    <row r="1" spans="1:8" ht="27" customHeight="1">
      <c r="A1" s="200" t="str">
        <f>Económico!A1</f>
        <v>EXCMO. AYUNTAMIENTO DE LA OROTAVA</v>
      </c>
      <c r="B1" s="200"/>
      <c r="C1" s="200"/>
      <c r="D1" s="200"/>
      <c r="E1" s="200"/>
      <c r="F1" s="200"/>
      <c r="G1" s="200"/>
      <c r="H1" s="200"/>
    </row>
    <row r="2" spans="1:8" ht="27" customHeight="1">
      <c r="A2" s="200" t="str">
        <f>Resumen!A2</f>
        <v>PRESUPUESTO GENERAL EJERCICIO 2018</v>
      </c>
      <c r="B2" s="200"/>
      <c r="C2" s="200"/>
      <c r="D2" s="200"/>
      <c r="E2" s="200"/>
      <c r="F2" s="200"/>
      <c r="G2" s="200"/>
      <c r="H2" s="200"/>
    </row>
    <row r="3" spans="1:8" ht="27" customHeight="1">
      <c r="A3" s="200" t="s">
        <v>150</v>
      </c>
      <c r="B3" s="200"/>
      <c r="C3" s="200"/>
      <c r="D3" s="200"/>
      <c r="E3" s="200"/>
      <c r="F3" s="200"/>
      <c r="G3" s="200"/>
      <c r="H3" s="200"/>
    </row>
    <row r="4" spans="1:8" ht="19.5" customHeight="1">
      <c r="A4" s="219" t="s">
        <v>105</v>
      </c>
      <c r="B4" s="220"/>
      <c r="C4" s="223" t="s">
        <v>0</v>
      </c>
      <c r="D4" s="224"/>
      <c r="E4" s="205">
        <f>Económico!E4</f>
        <v>2018</v>
      </c>
      <c r="F4" s="191">
        <f>Económico!F4</f>
        <v>2017</v>
      </c>
      <c r="G4" s="227" t="s">
        <v>33</v>
      </c>
      <c r="H4" s="227"/>
    </row>
    <row r="5" spans="1:8" ht="17.25" customHeight="1">
      <c r="A5" s="221"/>
      <c r="B5" s="222"/>
      <c r="C5" s="225"/>
      <c r="D5" s="226"/>
      <c r="E5" s="205"/>
      <c r="F5" s="191"/>
      <c r="G5" s="21" t="s">
        <v>148</v>
      </c>
      <c r="H5" s="20" t="s">
        <v>80</v>
      </c>
    </row>
    <row r="6" spans="1:8" ht="21" customHeight="1">
      <c r="A6" s="12"/>
      <c r="B6" s="12"/>
      <c r="C6" s="210" t="s">
        <v>129</v>
      </c>
      <c r="D6" s="218"/>
      <c r="E6" s="19"/>
      <c r="F6" s="42"/>
      <c r="G6" s="19"/>
      <c r="H6" s="60"/>
    </row>
    <row r="7" spans="1:8" ht="12" customHeight="1">
      <c r="A7" s="11" t="str">
        <f>Económico!A13</f>
        <v>1321</v>
      </c>
      <c r="B7" s="11">
        <f>Económico!B13</f>
        <v>12001</v>
      </c>
      <c r="C7" s="59" t="str">
        <f>Económico!C13</f>
        <v>Policia Local</v>
      </c>
      <c r="D7" s="59" t="str">
        <f>Económico!D13</f>
        <v>Pnal. Funcionario.- Sueldos Grupo A2</v>
      </c>
      <c r="E7" s="2">
        <f>Económico!E13</f>
        <v>6900</v>
      </c>
      <c r="F7" s="13">
        <f>Económico!F13</f>
        <v>6500</v>
      </c>
      <c r="G7" s="27">
        <f aca="true" t="shared" si="0" ref="G7:G114">E7-F7</f>
        <v>400</v>
      </c>
      <c r="H7" s="23">
        <f aca="true" t="shared" si="1" ref="H7:H37">(E7-F7)/F7</f>
        <v>0.06153846153846154</v>
      </c>
    </row>
    <row r="8" spans="1:8" ht="12" customHeight="1">
      <c r="A8" s="11" t="str">
        <f>Económico!A18</f>
        <v>1321</v>
      </c>
      <c r="B8" s="11">
        <f>Económico!B18</f>
        <v>12003</v>
      </c>
      <c r="C8" s="59" t="str">
        <f>Económico!C18</f>
        <v>Policia Local</v>
      </c>
      <c r="D8" s="59" t="str">
        <f>Económico!D18</f>
        <v>Pnal. Funcionario.- Sueldos Grupo C1</v>
      </c>
      <c r="E8" s="2">
        <f>Económico!E18</f>
        <v>576000</v>
      </c>
      <c r="F8" s="13">
        <f>Económico!F18</f>
        <v>565000</v>
      </c>
      <c r="G8" s="27">
        <f>E8-F8</f>
        <v>11000</v>
      </c>
      <c r="H8" s="23">
        <f t="shared" si="1"/>
        <v>0.019469026548672566</v>
      </c>
    </row>
    <row r="9" spans="1:8" ht="12" customHeight="1">
      <c r="A9" s="11" t="str">
        <f>Económico!A23</f>
        <v>1321</v>
      </c>
      <c r="B9" s="11">
        <f>Económico!B23</f>
        <v>12004</v>
      </c>
      <c r="C9" s="59" t="str">
        <f>Económico!C23</f>
        <v>Policia Local</v>
      </c>
      <c r="D9" s="59" t="str">
        <f>Económico!D23</f>
        <v>Pnal. Funcionario.- Sueldos Grupo C2</v>
      </c>
      <c r="E9" s="2">
        <f>Económico!E23</f>
        <v>8800</v>
      </c>
      <c r="F9" s="13">
        <f>Económico!F23</f>
        <v>9000</v>
      </c>
      <c r="G9" s="27">
        <f t="shared" si="0"/>
        <v>-200</v>
      </c>
      <c r="H9" s="124">
        <f t="shared" si="1"/>
        <v>-0.022222222222222223</v>
      </c>
    </row>
    <row r="10" spans="1:8" ht="12" customHeight="1">
      <c r="A10" s="11" t="str">
        <f>Económico!A29</f>
        <v>1321</v>
      </c>
      <c r="B10" s="11">
        <f>Económico!B29</f>
        <v>12006</v>
      </c>
      <c r="C10" s="59" t="str">
        <f>Económico!C29</f>
        <v>Policia Local</v>
      </c>
      <c r="D10" s="59" t="str">
        <f>Económico!D29</f>
        <v>Pnal. Funcionario.- Trienios</v>
      </c>
      <c r="E10" s="2">
        <f>Económico!E29</f>
        <v>128600</v>
      </c>
      <c r="F10" s="13">
        <f>Económico!F29</f>
        <v>121000</v>
      </c>
      <c r="G10" s="27">
        <f t="shared" si="0"/>
        <v>7600</v>
      </c>
      <c r="H10" s="23">
        <f t="shared" si="1"/>
        <v>0.0628099173553719</v>
      </c>
    </row>
    <row r="11" spans="1:8" ht="12" customHeight="1">
      <c r="A11" s="11" t="str">
        <f>Económico!A35</f>
        <v>1321</v>
      </c>
      <c r="B11" s="11">
        <f>Económico!B35</f>
        <v>12100</v>
      </c>
      <c r="C11" s="59" t="str">
        <f>Económico!C35</f>
        <v>Policia Local</v>
      </c>
      <c r="D11" s="59" t="str">
        <f>Económico!D35</f>
        <v>Pnal. Funcionario.- Complemento Destino</v>
      </c>
      <c r="E11" s="2">
        <f>Económico!E35</f>
        <v>367800</v>
      </c>
      <c r="F11" s="13">
        <f>Económico!F35</f>
        <v>361000</v>
      </c>
      <c r="G11" s="27">
        <f t="shared" si="0"/>
        <v>6800</v>
      </c>
      <c r="H11" s="23">
        <f t="shared" si="1"/>
        <v>0.018836565096952907</v>
      </c>
    </row>
    <row r="12" spans="1:8" ht="12" customHeight="1">
      <c r="A12" s="11" t="str">
        <f>Económico!A41</f>
        <v>1321</v>
      </c>
      <c r="B12" s="11">
        <f>Económico!B41</f>
        <v>12101</v>
      </c>
      <c r="C12" s="59" t="str">
        <f>Económico!C41</f>
        <v>Policia Local</v>
      </c>
      <c r="D12" s="59" t="str">
        <f>Económico!D41</f>
        <v>Pnal. Funcionario.- Complemento Específico</v>
      </c>
      <c r="E12" s="2">
        <f>Económico!E41</f>
        <v>829000</v>
      </c>
      <c r="F12" s="13">
        <f>Económico!F41</f>
        <v>745700</v>
      </c>
      <c r="G12" s="27">
        <f t="shared" si="0"/>
        <v>83300</v>
      </c>
      <c r="H12" s="23">
        <f t="shared" si="1"/>
        <v>0.11170712082606947</v>
      </c>
    </row>
    <row r="13" spans="1:8" ht="12" customHeight="1">
      <c r="A13" s="11" t="str">
        <f>Económico!A47</f>
        <v>1321</v>
      </c>
      <c r="B13" s="11">
        <f>Económico!B47</f>
        <v>12103</v>
      </c>
      <c r="C13" s="59" t="str">
        <f>Económico!C47</f>
        <v>Policia Local</v>
      </c>
      <c r="D13" s="59" t="str">
        <f>Económico!D47</f>
        <v>Pnal. Funcionario.- Indemnización Residencia</v>
      </c>
      <c r="E13" s="2">
        <f>Económico!E47</f>
        <v>83000</v>
      </c>
      <c r="F13" s="13">
        <f>Económico!F47</f>
        <v>81500</v>
      </c>
      <c r="G13" s="27">
        <f t="shared" si="0"/>
        <v>1500</v>
      </c>
      <c r="H13" s="23">
        <f t="shared" si="1"/>
        <v>0.018404907975460124</v>
      </c>
    </row>
    <row r="14" spans="1:8" ht="12" customHeight="1">
      <c r="A14" s="11" t="str">
        <f>Económico!A101</f>
        <v>1321</v>
      </c>
      <c r="B14" s="11">
        <f>Económico!B101</f>
        <v>15000</v>
      </c>
      <c r="C14" s="59" t="str">
        <f>Económico!C101</f>
        <v>Policía Local</v>
      </c>
      <c r="D14" s="59" t="str">
        <f>Económico!D101</f>
        <v>Productividad</v>
      </c>
      <c r="E14" s="2">
        <f>Económico!E101</f>
        <v>1000</v>
      </c>
      <c r="F14" s="13">
        <f>Económico!F101</f>
        <v>1000</v>
      </c>
      <c r="G14" s="27">
        <f t="shared" si="0"/>
        <v>0</v>
      </c>
      <c r="H14" s="23">
        <f t="shared" si="1"/>
        <v>0</v>
      </c>
    </row>
    <row r="15" spans="1:8" ht="12" customHeight="1">
      <c r="A15" s="11" t="str">
        <f>Económico!A106</f>
        <v>1321</v>
      </c>
      <c r="B15" s="11">
        <f>Económico!B106</f>
        <v>15100</v>
      </c>
      <c r="C15" s="59" t="str">
        <f>Económico!C106</f>
        <v>Policia Local</v>
      </c>
      <c r="D15" s="59" t="str">
        <f>Económico!D106</f>
        <v>Gratificaciones Personal Funcionario</v>
      </c>
      <c r="E15" s="2">
        <f>Económico!E106</f>
        <v>200000</v>
      </c>
      <c r="F15" s="13">
        <f>Económico!F106</f>
        <v>120000</v>
      </c>
      <c r="G15" s="27">
        <f t="shared" si="0"/>
        <v>80000</v>
      </c>
      <c r="H15" s="23">
        <f t="shared" si="1"/>
        <v>0.6666666666666666</v>
      </c>
    </row>
    <row r="16" spans="1:8" ht="12" customHeight="1">
      <c r="A16" s="11" t="str">
        <f>Económico!A111</f>
        <v>1321</v>
      </c>
      <c r="B16" s="11">
        <f>Económico!B111</f>
        <v>16000</v>
      </c>
      <c r="C16" s="59" t="str">
        <f>Económico!C111</f>
        <v>Policia Local</v>
      </c>
      <c r="D16" s="59" t="str">
        <f>Económico!D111</f>
        <v>Seguridad Social</v>
      </c>
      <c r="E16" s="2">
        <f>Económico!E111</f>
        <v>600000</v>
      </c>
      <c r="F16" s="13">
        <f>Económico!F111</f>
        <v>650000</v>
      </c>
      <c r="G16" s="27">
        <f t="shared" si="0"/>
        <v>-50000</v>
      </c>
      <c r="H16" s="124">
        <f t="shared" si="1"/>
        <v>-0.07692307692307693</v>
      </c>
    </row>
    <row r="17" spans="1:8" ht="12" customHeight="1">
      <c r="A17" s="11" t="str">
        <f>Económico!A138</f>
        <v>1321</v>
      </c>
      <c r="B17" s="11">
        <f>Económico!B138</f>
        <v>16200</v>
      </c>
      <c r="C17" s="59" t="str">
        <f>Económico!C138</f>
        <v>Policía Local</v>
      </c>
      <c r="D17" s="59" t="str">
        <f>Económico!D138</f>
        <v>Formación y Perfeccionamiento</v>
      </c>
      <c r="E17" s="2">
        <f>Económico!E138</f>
        <v>2500</v>
      </c>
      <c r="F17" s="13">
        <f>Económico!F138</f>
        <v>2500</v>
      </c>
      <c r="G17" s="27">
        <f t="shared" si="0"/>
        <v>0</v>
      </c>
      <c r="H17" s="23">
        <f t="shared" si="1"/>
        <v>0</v>
      </c>
    </row>
    <row r="18" spans="1:8" ht="12" customHeight="1">
      <c r="A18" s="11" t="str">
        <f>Económico!A163</f>
        <v>1321</v>
      </c>
      <c r="B18" s="11">
        <f>Económico!B163</f>
        <v>21300</v>
      </c>
      <c r="C18" s="59" t="str">
        <f>Económico!C163</f>
        <v>Policia Local</v>
      </c>
      <c r="D18" s="59" t="str">
        <f>Económico!D163</f>
        <v>R.M.C.- Maquinaria, Instalaciones y Utillaje</v>
      </c>
      <c r="E18" s="2">
        <f>Económico!E163</f>
        <v>2000</v>
      </c>
      <c r="F18" s="13">
        <f>Económico!F163</f>
        <v>2000</v>
      </c>
      <c r="G18" s="27">
        <f t="shared" si="0"/>
        <v>0</v>
      </c>
      <c r="H18" s="23">
        <f t="shared" si="1"/>
        <v>0</v>
      </c>
    </row>
    <row r="19" spans="1:8" ht="12" customHeight="1">
      <c r="A19" s="11" t="str">
        <f>Económico!A186</f>
        <v>1321</v>
      </c>
      <c r="B19" s="11">
        <f>Económico!B186</f>
        <v>22104</v>
      </c>
      <c r="C19" s="59" t="str">
        <f>Económico!C186</f>
        <v>Policia Local</v>
      </c>
      <c r="D19" s="59" t="str">
        <f>Económico!D186</f>
        <v>Suministros.- Vestuario</v>
      </c>
      <c r="E19" s="2">
        <f>Económico!E186</f>
        <v>20000</v>
      </c>
      <c r="F19" s="13">
        <f>Económico!F186</f>
        <v>20000</v>
      </c>
      <c r="G19" s="27">
        <f t="shared" si="0"/>
        <v>0</v>
      </c>
      <c r="H19" s="23">
        <f t="shared" si="1"/>
        <v>0</v>
      </c>
    </row>
    <row r="20" spans="1:8" ht="12" customHeight="1">
      <c r="A20" s="11" t="str">
        <f>Económico!A193</f>
        <v>1321</v>
      </c>
      <c r="B20" s="11">
        <f>Económico!B193</f>
        <v>22199</v>
      </c>
      <c r="C20" s="59" t="str">
        <f>Económico!C193</f>
        <v>Policia Local</v>
      </c>
      <c r="D20" s="59" t="str">
        <f>Económico!D193</f>
        <v>Otros Suministros</v>
      </c>
      <c r="E20" s="2">
        <f>Económico!E193</f>
        <v>7000</v>
      </c>
      <c r="F20" s="13">
        <f>Económico!F193</f>
        <v>7000</v>
      </c>
      <c r="G20" s="27">
        <f t="shared" si="0"/>
        <v>0</v>
      </c>
      <c r="H20" s="23">
        <f t="shared" si="1"/>
        <v>0</v>
      </c>
    </row>
    <row r="21" spans="1:8" ht="12" customHeight="1">
      <c r="A21" s="11" t="str">
        <f>Económico!A201</f>
        <v>1321</v>
      </c>
      <c r="B21" s="11">
        <f>Económico!B201</f>
        <v>22200</v>
      </c>
      <c r="C21" s="59" t="str">
        <f>Económico!C201</f>
        <v>Policia Local</v>
      </c>
      <c r="D21" s="59" t="str">
        <f>Económico!D201</f>
        <v>Comunicaciones.- Telefónicas</v>
      </c>
      <c r="E21" s="2">
        <f>Económico!E201</f>
        <v>14000</v>
      </c>
      <c r="F21" s="13">
        <f>Económico!F201</f>
        <v>14000</v>
      </c>
      <c r="G21" s="27">
        <f t="shared" si="0"/>
        <v>0</v>
      </c>
      <c r="H21" s="23">
        <f t="shared" si="1"/>
        <v>0</v>
      </c>
    </row>
    <row r="22" spans="1:8" ht="12" customHeight="1">
      <c r="A22" s="11" t="str">
        <f>Económico!A270</f>
        <v>1321</v>
      </c>
      <c r="B22" s="11">
        <f>Económico!B270</f>
        <v>22603</v>
      </c>
      <c r="C22" s="59" t="str">
        <f>Económico!C270</f>
        <v>Policia Local</v>
      </c>
      <c r="D22" s="59" t="str">
        <f>Económico!D270</f>
        <v>Gastos Diversos.- Publicación en Diarios Oficiales</v>
      </c>
      <c r="E22" s="2">
        <f>Económico!E270</f>
        <v>1000</v>
      </c>
      <c r="F22" s="13">
        <f>Económico!F270</f>
        <v>1000</v>
      </c>
      <c r="G22" s="27">
        <f t="shared" si="0"/>
        <v>0</v>
      </c>
      <c r="H22" s="23">
        <f t="shared" si="1"/>
        <v>0</v>
      </c>
    </row>
    <row r="23" spans="1:8" ht="12" customHeight="1">
      <c r="A23" s="11" t="str">
        <f>Económico!A280</f>
        <v>1321</v>
      </c>
      <c r="B23" s="11">
        <f>Económico!B280</f>
        <v>22699</v>
      </c>
      <c r="C23" s="59" t="str">
        <f>Económico!C280</f>
        <v>Policia Local</v>
      </c>
      <c r="D23" s="59" t="str">
        <f>Económico!D280</f>
        <v>Otros Gastos Diversos</v>
      </c>
      <c r="E23" s="2">
        <f>Económico!E280</f>
        <v>5000</v>
      </c>
      <c r="F23" s="13">
        <f>Económico!F280</f>
        <v>3000</v>
      </c>
      <c r="G23" s="27">
        <f t="shared" si="0"/>
        <v>2000</v>
      </c>
      <c r="H23" s="23">
        <f t="shared" si="1"/>
        <v>0.6666666666666666</v>
      </c>
    </row>
    <row r="24" spans="1:8" ht="12" customHeight="1">
      <c r="A24" s="11" t="str">
        <f>Económico!A316</f>
        <v>1321</v>
      </c>
      <c r="B24" s="11">
        <f>Económico!B316</f>
        <v>22701</v>
      </c>
      <c r="C24" s="59" t="str">
        <f>Económico!C316</f>
        <v>Policia Local</v>
      </c>
      <c r="D24" s="59" t="str">
        <f>Económico!D316</f>
        <v>Trabajos realizados por otras Empresas.- Seguridad</v>
      </c>
      <c r="E24" s="2">
        <f>Económico!E316</f>
        <v>140000</v>
      </c>
      <c r="F24" s="13">
        <f>Económico!F316</f>
        <v>125000</v>
      </c>
      <c r="G24" s="27">
        <f t="shared" si="0"/>
        <v>15000</v>
      </c>
      <c r="H24" s="23">
        <f t="shared" si="1"/>
        <v>0.12</v>
      </c>
    </row>
    <row r="25" spans="1:8" ht="12" customHeight="1">
      <c r="A25" s="11" t="str">
        <f>Económico!A321</f>
        <v>1321</v>
      </c>
      <c r="B25" s="11">
        <f>Económico!B321</f>
        <v>22706</v>
      </c>
      <c r="C25" s="59" t="str">
        <f>Económico!C321</f>
        <v>Policia Local</v>
      </c>
      <c r="D25" s="59" t="str">
        <f>Económico!D321</f>
        <v>Estudios y Trabajos Técnicos.- Planes Seguridad</v>
      </c>
      <c r="E25" s="2">
        <f>Económico!E321</f>
        <v>5000</v>
      </c>
      <c r="F25" s="13">
        <f>Económico!F321</f>
        <v>10000</v>
      </c>
      <c r="G25" s="27">
        <f t="shared" si="0"/>
        <v>-5000</v>
      </c>
      <c r="H25" s="124">
        <f t="shared" si="1"/>
        <v>-0.5</v>
      </c>
    </row>
    <row r="26" spans="1:8" ht="12" customHeight="1">
      <c r="A26" s="11">
        <f>Económico!A350</f>
        <v>1321</v>
      </c>
      <c r="B26" s="11">
        <f>Económico!B350</f>
        <v>22799</v>
      </c>
      <c r="C26" s="59" t="str">
        <f>Económico!C350</f>
        <v>Policia Local</v>
      </c>
      <c r="D26" s="59" t="str">
        <f>Económico!D350</f>
        <v>Trabajos Prestación del Servicio de Grúa</v>
      </c>
      <c r="E26" s="2">
        <f>Económico!E350</f>
        <v>2000</v>
      </c>
      <c r="F26" s="13">
        <f>Económico!F350</f>
        <v>2000</v>
      </c>
      <c r="G26" s="27">
        <f>E26-F26</f>
        <v>0</v>
      </c>
      <c r="H26" s="23">
        <f t="shared" si="1"/>
        <v>0</v>
      </c>
    </row>
    <row r="27" spans="1:8" ht="12" customHeight="1">
      <c r="A27" s="11" t="str">
        <f>Económico!A369</f>
        <v>1321</v>
      </c>
      <c r="B27" s="11">
        <f>Económico!B369</f>
        <v>23020</v>
      </c>
      <c r="C27" s="59" t="str">
        <f>Económico!C369</f>
        <v>Policia Local</v>
      </c>
      <c r="D27" s="59" t="str">
        <f>Económico!D369</f>
        <v>Dietas del Personal</v>
      </c>
      <c r="E27" s="2">
        <f>Económico!E369</f>
        <v>2500</v>
      </c>
      <c r="F27" s="13">
        <f>Económico!F369</f>
        <v>3500</v>
      </c>
      <c r="G27" s="27">
        <f t="shared" si="0"/>
        <v>-1000</v>
      </c>
      <c r="H27" s="124">
        <f t="shared" si="1"/>
        <v>-0.2857142857142857</v>
      </c>
    </row>
    <row r="28" spans="1:8" ht="12" customHeight="1">
      <c r="A28" s="11" t="str">
        <f>Económico!A376</f>
        <v>1321</v>
      </c>
      <c r="B28" s="11">
        <f>Económico!B376</f>
        <v>23120</v>
      </c>
      <c r="C28" s="59" t="str">
        <f>Económico!C376</f>
        <v>Policia Local</v>
      </c>
      <c r="D28" s="59" t="str">
        <f>Económico!D376</f>
        <v>Locomoción del Personal</v>
      </c>
      <c r="E28" s="2">
        <f>Económico!E376</f>
        <v>1000</v>
      </c>
      <c r="F28" s="13">
        <f>Económico!F376</f>
        <v>1000</v>
      </c>
      <c r="G28" s="27">
        <f t="shared" si="0"/>
        <v>0</v>
      </c>
      <c r="H28" s="23">
        <f t="shared" si="1"/>
        <v>0</v>
      </c>
    </row>
    <row r="29" spans="1:8" ht="12" customHeight="1">
      <c r="A29" s="11">
        <f>Económico!A448</f>
        <v>1321</v>
      </c>
      <c r="B29" s="11">
        <f>Económico!B448</f>
        <v>62300</v>
      </c>
      <c r="C29" s="59" t="str">
        <f>Económico!C448</f>
        <v>Policia Local</v>
      </c>
      <c r="D29" s="59" t="str">
        <f>Económico!D448</f>
        <v>Adquisición Maquinaria, Instalaciones y Utillaje</v>
      </c>
      <c r="E29" s="2">
        <f>Económico!E448</f>
        <v>16000</v>
      </c>
      <c r="F29" s="13">
        <f>Económico!F448</f>
        <v>16000</v>
      </c>
      <c r="G29" s="27">
        <f>E29-F29</f>
        <v>0</v>
      </c>
      <c r="H29" s="23">
        <f t="shared" si="1"/>
        <v>0</v>
      </c>
    </row>
    <row r="30" spans="1:8" ht="12" customHeight="1">
      <c r="A30" s="11" t="str">
        <f>Económico!A456</f>
        <v>1321</v>
      </c>
      <c r="B30" s="11">
        <f>Económico!B456</f>
        <v>62400</v>
      </c>
      <c r="C30" s="59" t="str">
        <f>Económico!C456</f>
        <v>Policia Local</v>
      </c>
      <c r="D30" s="59" t="str">
        <f>Económico!D456</f>
        <v>Adquisición de Vehículos</v>
      </c>
      <c r="E30" s="2">
        <f>Económico!E456</f>
        <v>0</v>
      </c>
      <c r="F30" s="13">
        <f>Económico!F456</f>
        <v>70000</v>
      </c>
      <c r="G30" s="27">
        <f>E30-F30</f>
        <v>-70000</v>
      </c>
      <c r="H30" s="124">
        <f t="shared" si="1"/>
        <v>-1</v>
      </c>
    </row>
    <row r="31" spans="1:8" ht="12" customHeight="1">
      <c r="A31" s="217" t="s">
        <v>393</v>
      </c>
      <c r="B31" s="217"/>
      <c r="C31" s="217"/>
      <c r="D31" s="217"/>
      <c r="E31" s="4">
        <f>SUM(E7:E30)</f>
        <v>3019100</v>
      </c>
      <c r="F31" s="15">
        <f>SUM(F7:F30)</f>
        <v>2937700</v>
      </c>
      <c r="G31" s="28">
        <f t="shared" si="0"/>
        <v>81400</v>
      </c>
      <c r="H31" s="24">
        <f aca="true" t="shared" si="2" ref="H31:H109">(E31-F31)/F31</f>
        <v>0.027708751744562072</v>
      </c>
    </row>
    <row r="32" spans="1:8" ht="12" customHeight="1">
      <c r="A32" s="11">
        <f>Económico!A187</f>
        <v>1351</v>
      </c>
      <c r="B32" s="11">
        <f>Económico!B187</f>
        <v>22104</v>
      </c>
      <c r="C32" s="59" t="str">
        <f>Económico!C187</f>
        <v>Protección Civil</v>
      </c>
      <c r="D32" s="59" t="str">
        <f>Económico!D187</f>
        <v>Suministros.- Vestuario</v>
      </c>
      <c r="E32" s="2">
        <f>Económico!E187</f>
        <v>5000</v>
      </c>
      <c r="F32" s="13">
        <f>Económico!F187</f>
        <v>5000</v>
      </c>
      <c r="G32" s="27">
        <f>E32-F32</f>
        <v>0</v>
      </c>
      <c r="H32" s="23">
        <f t="shared" si="1"/>
        <v>0</v>
      </c>
    </row>
    <row r="33" spans="1:8" ht="12" customHeight="1">
      <c r="A33" s="11">
        <f>Económico!A202</f>
        <v>1351</v>
      </c>
      <c r="B33" s="11">
        <f>Económico!B202</f>
        <v>22200</v>
      </c>
      <c r="C33" s="59" t="str">
        <f>Económico!C202</f>
        <v>Protección Civil</v>
      </c>
      <c r="D33" s="59" t="str">
        <f>Económico!D202</f>
        <v>Comunicaciones.- Telefónicas</v>
      </c>
      <c r="E33" s="2">
        <f>Económico!E202</f>
        <v>1500</v>
      </c>
      <c r="F33" s="13">
        <f>Económico!F202</f>
        <v>1500</v>
      </c>
      <c r="G33" s="27">
        <f>E33-F33</f>
        <v>0</v>
      </c>
      <c r="H33" s="23">
        <f t="shared" si="1"/>
        <v>0</v>
      </c>
    </row>
    <row r="34" spans="1:8" ht="12" customHeight="1">
      <c r="A34" s="11">
        <f>Económico!A227</f>
        <v>1351</v>
      </c>
      <c r="B34" s="11">
        <f>Económico!B227</f>
        <v>22400</v>
      </c>
      <c r="C34" s="59" t="str">
        <f>Económico!C227</f>
        <v>Protección Civil</v>
      </c>
      <c r="D34" s="59" t="str">
        <f>Económico!D227</f>
        <v>Primas de Seguros</v>
      </c>
      <c r="E34" s="2">
        <f>Económico!E227</f>
        <v>1500</v>
      </c>
      <c r="F34" s="13">
        <f>Económico!F227</f>
        <v>1500</v>
      </c>
      <c r="G34" s="27">
        <f>E34-F34</f>
        <v>0</v>
      </c>
      <c r="H34" s="23">
        <f t="shared" si="1"/>
        <v>0</v>
      </c>
    </row>
    <row r="35" spans="1:8" ht="12" customHeight="1">
      <c r="A35" s="11">
        <f>Económico!A238</f>
        <v>1351</v>
      </c>
      <c r="B35" s="11">
        <f>Económico!B238</f>
        <v>22601</v>
      </c>
      <c r="C35" s="59" t="str">
        <f>Económico!C238</f>
        <v>Protección Civil</v>
      </c>
      <c r="D35" s="59" t="str">
        <f>Económico!D238</f>
        <v>Atenciones protocolarias y representativas</v>
      </c>
      <c r="E35" s="2">
        <f>Económico!E238</f>
        <v>6000</v>
      </c>
      <c r="F35" s="13">
        <f>Económico!F238</f>
        <v>6000</v>
      </c>
      <c r="G35" s="27">
        <f>E35-F35</f>
        <v>0</v>
      </c>
      <c r="H35" s="23">
        <f t="shared" si="1"/>
        <v>0</v>
      </c>
    </row>
    <row r="36" spans="1:8" ht="12" customHeight="1">
      <c r="A36" s="11">
        <f>Económico!A281</f>
        <v>1351</v>
      </c>
      <c r="B36" s="11">
        <f>Económico!B281</f>
        <v>22699</v>
      </c>
      <c r="C36" s="59" t="str">
        <f>Económico!C281</f>
        <v>Protección Civil</v>
      </c>
      <c r="D36" s="59" t="str">
        <f>Económico!D281</f>
        <v>Otros Gastos Diversos</v>
      </c>
      <c r="E36" s="2">
        <f>Económico!E281</f>
        <v>7000</v>
      </c>
      <c r="F36" s="13">
        <f>Económico!F281</f>
        <v>6000</v>
      </c>
      <c r="G36" s="27">
        <f>E36-F36</f>
        <v>1000</v>
      </c>
      <c r="H36" s="23">
        <f t="shared" si="1"/>
        <v>0.16666666666666666</v>
      </c>
    </row>
    <row r="37" spans="1:8" ht="12" customHeight="1">
      <c r="A37" s="11">
        <f>Económico!A449</f>
        <v>1351</v>
      </c>
      <c r="B37" s="11">
        <f>Económico!B449</f>
        <v>62300</v>
      </c>
      <c r="C37" s="59" t="str">
        <f>Económico!C449</f>
        <v>Protección Civil</v>
      </c>
      <c r="D37" s="59" t="str">
        <f>Económico!D449</f>
        <v>Adquisición Maquinaria, Instalaciones y Utillaje</v>
      </c>
      <c r="E37" s="2">
        <f>Económico!E449</f>
        <v>10000</v>
      </c>
      <c r="F37" s="13">
        <f>Económico!F449</f>
        <v>10000</v>
      </c>
      <c r="G37" s="27">
        <f t="shared" si="0"/>
        <v>0</v>
      </c>
      <c r="H37" s="23">
        <f t="shared" si="1"/>
        <v>0</v>
      </c>
    </row>
    <row r="38" spans="1:8" ht="12" customHeight="1">
      <c r="A38" s="11">
        <f>Económico!A457</f>
        <v>1351</v>
      </c>
      <c r="B38" s="11">
        <f>Económico!B457</f>
        <v>62400</v>
      </c>
      <c r="C38" s="59" t="str">
        <f>Económico!C457</f>
        <v>Protección Civil</v>
      </c>
      <c r="D38" s="59" t="str">
        <f>Económico!D457</f>
        <v>Adquisición de Vehículos</v>
      </c>
      <c r="E38" s="2">
        <f>Económico!E457</f>
        <v>0</v>
      </c>
      <c r="F38" s="13">
        <f>Económico!F457</f>
        <v>0</v>
      </c>
      <c r="G38" s="27">
        <f>E38-F38</f>
        <v>0</v>
      </c>
      <c r="H38" s="132" t="s">
        <v>184</v>
      </c>
    </row>
    <row r="39" spans="1:8" ht="12" customHeight="1">
      <c r="A39" s="217" t="s">
        <v>392</v>
      </c>
      <c r="B39" s="217"/>
      <c r="C39" s="217"/>
      <c r="D39" s="217"/>
      <c r="E39" s="4">
        <f>SUM(E32:E38)</f>
        <v>31000</v>
      </c>
      <c r="F39" s="4">
        <f>SUM(F32:F38)</f>
        <v>30000</v>
      </c>
      <c r="G39" s="28">
        <f t="shared" si="0"/>
        <v>1000</v>
      </c>
      <c r="H39" s="24">
        <f>(E39-F39)/F39</f>
        <v>0.03333333333333333</v>
      </c>
    </row>
    <row r="40" spans="1:8" ht="12" customHeight="1">
      <c r="A40" s="11">
        <f>Económico!A388</f>
        <v>1361</v>
      </c>
      <c r="B40" s="11">
        <f>Económico!B388</f>
        <v>25000</v>
      </c>
      <c r="C40" s="59" t="str">
        <f>Económico!C388</f>
        <v>Previsión de Incendios</v>
      </c>
      <c r="D40" s="59" t="str">
        <f>Económico!D388</f>
        <v>Trabajos realizados por Administraciones Públicas</v>
      </c>
      <c r="E40" s="2">
        <f>Económico!E388</f>
        <v>250000</v>
      </c>
      <c r="F40" s="13">
        <f>Económico!F388</f>
        <v>0</v>
      </c>
      <c r="G40" s="27">
        <f>E40-F40</f>
        <v>250000</v>
      </c>
      <c r="H40" s="132" t="s">
        <v>184</v>
      </c>
    </row>
    <row r="41" spans="1:8" ht="12" customHeight="1">
      <c r="A41" s="11">
        <f>Económico!A406</f>
        <v>1361</v>
      </c>
      <c r="B41" s="11">
        <f>Económico!B406</f>
        <v>46700</v>
      </c>
      <c r="C41" s="59" t="str">
        <f>Económico!C406</f>
        <v>Previsión de Incendios</v>
      </c>
      <c r="D41" s="59" t="str">
        <f>Económico!D406</f>
        <v>Consorcio de Extinción de Incendios</v>
      </c>
      <c r="E41" s="2">
        <f>Económico!E406</f>
        <v>0</v>
      </c>
      <c r="F41" s="13">
        <f>Económico!F406</f>
        <v>200000</v>
      </c>
      <c r="G41" s="27">
        <f>E41-F41</f>
        <v>-200000</v>
      </c>
      <c r="H41" s="124">
        <f>(E41-F41)/F41</f>
        <v>-1</v>
      </c>
    </row>
    <row r="42" spans="1:8" ht="12" customHeight="1">
      <c r="A42" s="217" t="s">
        <v>493</v>
      </c>
      <c r="B42" s="217"/>
      <c r="C42" s="217"/>
      <c r="D42" s="217"/>
      <c r="E42" s="4">
        <f>SUM(E40:E41)</f>
        <v>250000</v>
      </c>
      <c r="F42" s="4">
        <f>SUM(F40:F41)</f>
        <v>200000</v>
      </c>
      <c r="G42" s="28">
        <f>E42-F42</f>
        <v>50000</v>
      </c>
      <c r="H42" s="24">
        <f>(E42-F42)/F42</f>
        <v>0.25</v>
      </c>
    </row>
    <row r="43" spans="1:8" ht="12" customHeight="1">
      <c r="A43" s="11" t="str">
        <f>Económico!A9</f>
        <v>1511</v>
      </c>
      <c r="B43" s="11">
        <f>Económico!B9</f>
        <v>12000</v>
      </c>
      <c r="C43" s="59" t="str">
        <f>Económico!C9</f>
        <v>Urbanismo</v>
      </c>
      <c r="D43" s="59" t="str">
        <f>Económico!D9</f>
        <v>Pnal. Funcionario.- Sueldos Grupo A1</v>
      </c>
      <c r="E43" s="2">
        <f>Económico!E9</f>
        <v>45900</v>
      </c>
      <c r="F43" s="13">
        <f>Económico!F9</f>
        <v>45000</v>
      </c>
      <c r="G43" s="27">
        <f>E43-F43</f>
        <v>900</v>
      </c>
      <c r="H43" s="23">
        <f t="shared" si="2"/>
        <v>0.02</v>
      </c>
    </row>
    <row r="44" spans="1:8" ht="12" customHeight="1">
      <c r="A44" s="11" t="str">
        <f>Económico!A19</f>
        <v>1511</v>
      </c>
      <c r="B44" s="11">
        <f>Económico!B19</f>
        <v>12003</v>
      </c>
      <c r="C44" s="59" t="str">
        <f>Económico!C19</f>
        <v>Urbanismo</v>
      </c>
      <c r="D44" s="59" t="str">
        <f>Económico!D19</f>
        <v>Pnal. Funcionario.- Sueldos Grupo C1</v>
      </c>
      <c r="E44" s="2">
        <f>Económico!E14</f>
        <v>67200</v>
      </c>
      <c r="F44" s="13">
        <f>Económico!F14</f>
        <v>66000</v>
      </c>
      <c r="G44" s="27">
        <f aca="true" t="shared" si="3" ref="G44:G50">E44-F44</f>
        <v>1200</v>
      </c>
      <c r="H44" s="23">
        <f t="shared" si="2"/>
        <v>0.01818181818181818</v>
      </c>
    </row>
    <row r="45" spans="1:8" ht="12" customHeight="1">
      <c r="A45" s="11" t="str">
        <f>Económico!A24</f>
        <v>1511</v>
      </c>
      <c r="B45" s="11">
        <f>Económico!B24</f>
        <v>12004</v>
      </c>
      <c r="C45" s="59" t="str">
        <f>Económico!C24</f>
        <v>Urbanismo</v>
      </c>
      <c r="D45" s="59" t="str">
        <f>Económico!D24</f>
        <v>Pnal. Funcionario.- Sueldos Grupo C2</v>
      </c>
      <c r="E45" s="2">
        <f>Económico!E19</f>
        <v>30900</v>
      </c>
      <c r="F45" s="13">
        <f>Económico!F19</f>
        <v>40500</v>
      </c>
      <c r="G45" s="27">
        <f t="shared" si="3"/>
        <v>-9600</v>
      </c>
      <c r="H45" s="124">
        <f t="shared" si="2"/>
        <v>-0.23703703703703705</v>
      </c>
    </row>
    <row r="46" spans="1:8" ht="12" customHeight="1">
      <c r="A46" s="11" t="str">
        <f>Económico!A24</f>
        <v>1511</v>
      </c>
      <c r="B46" s="11">
        <f>Económico!B24</f>
        <v>12004</v>
      </c>
      <c r="C46" s="59" t="str">
        <f>Económico!C24</f>
        <v>Urbanismo</v>
      </c>
      <c r="D46" s="59" t="str">
        <f>Económico!D24</f>
        <v>Pnal. Funcionario.- Sueldos Grupo C2</v>
      </c>
      <c r="E46" s="2">
        <f>Económico!E24</f>
        <v>26200</v>
      </c>
      <c r="F46" s="13">
        <f>Económico!F24</f>
        <v>25700</v>
      </c>
      <c r="G46" s="27">
        <f t="shared" si="3"/>
        <v>500</v>
      </c>
      <c r="H46" s="23">
        <f t="shared" si="2"/>
        <v>0.019455252918287938</v>
      </c>
    </row>
    <row r="47" spans="1:8" ht="12" customHeight="1">
      <c r="A47" s="11" t="str">
        <f>Económico!A30</f>
        <v>1511</v>
      </c>
      <c r="B47" s="11">
        <f>Económico!B30</f>
        <v>12006</v>
      </c>
      <c r="C47" s="59" t="str">
        <f>Económico!C30</f>
        <v>Urbanismo</v>
      </c>
      <c r="D47" s="59" t="str">
        <f>Económico!D30</f>
        <v>Pnal. Funcionario.- Trienios</v>
      </c>
      <c r="E47" s="2">
        <f>Económico!E30</f>
        <v>30500</v>
      </c>
      <c r="F47" s="13">
        <f>Económico!F30</f>
        <v>33500</v>
      </c>
      <c r="G47" s="27">
        <f t="shared" si="3"/>
        <v>-3000</v>
      </c>
      <c r="H47" s="124">
        <f t="shared" si="2"/>
        <v>-0.08955223880597014</v>
      </c>
    </row>
    <row r="48" spans="1:8" ht="12" customHeight="1">
      <c r="A48" s="11" t="str">
        <f>Económico!A36</f>
        <v>1511</v>
      </c>
      <c r="B48" s="11">
        <f>Económico!B36</f>
        <v>12100</v>
      </c>
      <c r="C48" s="59" t="str">
        <f>Económico!C36</f>
        <v>Urbanismo</v>
      </c>
      <c r="D48" s="59" t="str">
        <f>Económico!D36</f>
        <v>Pnal. Funcionario.- Complemento Destino</v>
      </c>
      <c r="E48" s="2">
        <f>Económico!E36</f>
        <v>113400</v>
      </c>
      <c r="F48" s="13">
        <f>Económico!F36</f>
        <v>117500</v>
      </c>
      <c r="G48" s="27">
        <f t="shared" si="3"/>
        <v>-4100</v>
      </c>
      <c r="H48" s="124">
        <f t="shared" si="2"/>
        <v>-0.03489361702127659</v>
      </c>
    </row>
    <row r="49" spans="1:8" ht="12" customHeight="1">
      <c r="A49" s="11" t="str">
        <f>Económico!A42</f>
        <v>1511</v>
      </c>
      <c r="B49" s="11">
        <f>Económico!B42</f>
        <v>12101</v>
      </c>
      <c r="C49" s="59" t="str">
        <f>Económico!C42</f>
        <v>Urbanismo</v>
      </c>
      <c r="D49" s="59" t="str">
        <f>Económico!D42</f>
        <v>Pnal. Funcionario.- Complemento Específico</v>
      </c>
      <c r="E49" s="2">
        <f>Económico!E42</f>
        <v>204300</v>
      </c>
      <c r="F49" s="13">
        <f>Económico!F42</f>
        <v>214000</v>
      </c>
      <c r="G49" s="27">
        <f t="shared" si="3"/>
        <v>-9700</v>
      </c>
      <c r="H49" s="124">
        <f t="shared" si="2"/>
        <v>-0.04532710280373832</v>
      </c>
    </row>
    <row r="50" spans="1:8" ht="12" customHeight="1">
      <c r="A50" s="11" t="str">
        <f>Económico!A48</f>
        <v>1511</v>
      </c>
      <c r="B50" s="11">
        <f>Económico!B48</f>
        <v>12103</v>
      </c>
      <c r="C50" s="59" t="str">
        <f>Económico!C48</f>
        <v>Urbanismo</v>
      </c>
      <c r="D50" s="59" t="str">
        <f>Económico!D48</f>
        <v>Pnal. Funcionario.- Indemnización Residencia</v>
      </c>
      <c r="E50" s="2">
        <f>Económico!E48</f>
        <v>23100</v>
      </c>
      <c r="F50" s="13">
        <f>Económico!F48</f>
        <v>23600</v>
      </c>
      <c r="G50" s="27">
        <f t="shared" si="3"/>
        <v>-500</v>
      </c>
      <c r="H50" s="124">
        <f t="shared" si="2"/>
        <v>-0.0211864406779661</v>
      </c>
    </row>
    <row r="51" spans="1:8" ht="12" customHeight="1">
      <c r="A51" s="11" t="str">
        <f>Económico!A53</f>
        <v>1511</v>
      </c>
      <c r="B51" s="11">
        <f>Económico!B53</f>
        <v>13000</v>
      </c>
      <c r="C51" s="59" t="str">
        <f>Económico!C53</f>
        <v>Urbanismo</v>
      </c>
      <c r="D51" s="59" t="str">
        <f>Económico!D53</f>
        <v>Personal Laboral Fijo</v>
      </c>
      <c r="E51" s="2">
        <f>Económico!E53</f>
        <v>196200</v>
      </c>
      <c r="F51" s="13">
        <f>Económico!F53</f>
        <v>172500</v>
      </c>
      <c r="G51" s="27">
        <f t="shared" si="0"/>
        <v>23700</v>
      </c>
      <c r="H51" s="23">
        <f t="shared" si="2"/>
        <v>0.1373913043478261</v>
      </c>
    </row>
    <row r="52" spans="1:8" ht="12" customHeight="1">
      <c r="A52" s="11" t="str">
        <f>Económico!A69</f>
        <v>1511</v>
      </c>
      <c r="B52" s="11">
        <f>Económico!B69</f>
        <v>13001</v>
      </c>
      <c r="C52" s="59" t="str">
        <f>Económico!C69</f>
        <v>Urbanismo</v>
      </c>
      <c r="D52" s="59" t="str">
        <f>Económico!D69</f>
        <v>Horas Extraordinarias Personal Laboral</v>
      </c>
      <c r="E52" s="2">
        <f>Económico!E69</f>
        <v>1500</v>
      </c>
      <c r="F52" s="13">
        <f>Económico!F69</f>
        <v>1000</v>
      </c>
      <c r="G52" s="27">
        <f t="shared" si="0"/>
        <v>500</v>
      </c>
      <c r="H52" s="23">
        <f t="shared" si="2"/>
        <v>0.5</v>
      </c>
    </row>
    <row r="53" spans="1:8" ht="12" customHeight="1">
      <c r="A53" s="11" t="str">
        <f>Económico!A76</f>
        <v>1511</v>
      </c>
      <c r="B53" s="11">
        <f>Económico!B76</f>
        <v>13100</v>
      </c>
      <c r="C53" s="59" t="str">
        <f>Económico!C76</f>
        <v>Urbanismo</v>
      </c>
      <c r="D53" s="59" t="str">
        <f>Económico!D76</f>
        <v>Personal Laboral Temporal</v>
      </c>
      <c r="E53" s="2">
        <f>Económico!E76</f>
        <v>0</v>
      </c>
      <c r="F53" s="13">
        <f>Económico!F76</f>
        <v>13800</v>
      </c>
      <c r="G53" s="27">
        <f t="shared" si="0"/>
        <v>-13800</v>
      </c>
      <c r="H53" s="124">
        <f t="shared" si="2"/>
        <v>-1</v>
      </c>
    </row>
    <row r="54" spans="1:8" ht="12" customHeight="1">
      <c r="A54" s="11" t="str">
        <f>Económico!A89</f>
        <v>1511</v>
      </c>
      <c r="B54" s="11">
        <f>Económico!B89</f>
        <v>14300</v>
      </c>
      <c r="C54" s="59" t="str">
        <f>Económico!C89</f>
        <v>Urbanismo</v>
      </c>
      <c r="D54" s="59" t="str">
        <f>Económico!D89</f>
        <v>Otro Personal.- Sustituciones y otros</v>
      </c>
      <c r="E54" s="2">
        <f>Económico!E89</f>
        <v>5000</v>
      </c>
      <c r="F54" s="13">
        <f>Económico!F89</f>
        <v>1000</v>
      </c>
      <c r="G54" s="27">
        <f t="shared" si="0"/>
        <v>4000</v>
      </c>
      <c r="H54" s="23">
        <f t="shared" si="2"/>
        <v>4</v>
      </c>
    </row>
    <row r="55" spans="1:8" ht="12" customHeight="1">
      <c r="A55" s="11" t="str">
        <f>Económico!A102</f>
        <v>1511</v>
      </c>
      <c r="B55" s="11">
        <f>Económico!B102</f>
        <v>15000</v>
      </c>
      <c r="C55" s="59" t="str">
        <f>Económico!C102</f>
        <v>Urbanismo</v>
      </c>
      <c r="D55" s="59" t="str">
        <f>Económico!D102</f>
        <v>Productividad</v>
      </c>
      <c r="E55" s="2">
        <f>Económico!E102</f>
        <v>3000</v>
      </c>
      <c r="F55" s="13">
        <f>Económico!F102</f>
        <v>10000</v>
      </c>
      <c r="G55" s="27">
        <f t="shared" si="0"/>
        <v>-7000</v>
      </c>
      <c r="H55" s="124">
        <f t="shared" si="2"/>
        <v>-0.7</v>
      </c>
    </row>
    <row r="56" spans="1:8" ht="12" customHeight="1">
      <c r="A56" s="11" t="str">
        <f>Económico!A107</f>
        <v>1511</v>
      </c>
      <c r="B56" s="11">
        <f>Económico!B107</f>
        <v>15100</v>
      </c>
      <c r="C56" s="59" t="str">
        <f>Económico!C107</f>
        <v>Urbanismo</v>
      </c>
      <c r="D56" s="59" t="str">
        <f>Económico!D107</f>
        <v>Gratificaciones Personal Funcionario</v>
      </c>
      <c r="E56" s="2">
        <f>Económico!E107</f>
        <v>10000</v>
      </c>
      <c r="F56" s="13">
        <f>Económico!F107</f>
        <v>10000</v>
      </c>
      <c r="G56" s="27">
        <f t="shared" si="0"/>
        <v>0</v>
      </c>
      <c r="H56" s="23">
        <f t="shared" si="2"/>
        <v>0</v>
      </c>
    </row>
    <row r="57" spans="1:8" ht="12" customHeight="1">
      <c r="A57" s="11" t="str">
        <f>Económico!A112</f>
        <v>1511</v>
      </c>
      <c r="B57" s="11">
        <f>Económico!B112</f>
        <v>16000</v>
      </c>
      <c r="C57" s="59" t="str">
        <f>Económico!C112</f>
        <v>Urbanismo</v>
      </c>
      <c r="D57" s="59" t="str">
        <f>Económico!D112</f>
        <v>Seguridad Social</v>
      </c>
      <c r="E57" s="2">
        <f>Económico!E112</f>
        <v>220000</v>
      </c>
      <c r="F57" s="13">
        <f>Económico!F112</f>
        <v>220000</v>
      </c>
      <c r="G57" s="27">
        <f t="shared" si="0"/>
        <v>0</v>
      </c>
      <c r="H57" s="23">
        <f t="shared" si="2"/>
        <v>0</v>
      </c>
    </row>
    <row r="58" spans="1:8" ht="12" customHeight="1">
      <c r="A58" s="11" t="str">
        <f>Económico!A139</f>
        <v>1511</v>
      </c>
      <c r="B58" s="11">
        <f>Económico!B139</f>
        <v>16200</v>
      </c>
      <c r="C58" s="59" t="str">
        <f>Económico!C139</f>
        <v>Urbanismo</v>
      </c>
      <c r="D58" s="59" t="str">
        <f>Económico!D139</f>
        <v>Formación y Perfeccionamiento</v>
      </c>
      <c r="E58" s="2">
        <f>Económico!E139</f>
        <v>2500</v>
      </c>
      <c r="F58" s="13">
        <f>Económico!F139</f>
        <v>1000</v>
      </c>
      <c r="G58" s="27">
        <f t="shared" si="0"/>
        <v>1500</v>
      </c>
      <c r="H58" s="23">
        <f t="shared" si="2"/>
        <v>1.5</v>
      </c>
    </row>
    <row r="59" spans="1:8" ht="12" customHeight="1">
      <c r="A59" s="11" t="str">
        <f>Económico!A203</f>
        <v>1511</v>
      </c>
      <c r="B59" s="11">
        <f>Económico!B203</f>
        <v>22200</v>
      </c>
      <c r="C59" s="59" t="str">
        <f>Económico!C203</f>
        <v>Urbanismo</v>
      </c>
      <c r="D59" s="59" t="str">
        <f>Económico!D203</f>
        <v>Comunicaciones.- Telefónicas</v>
      </c>
      <c r="E59" s="2">
        <f>Económico!E203</f>
        <v>5000</v>
      </c>
      <c r="F59" s="13">
        <f>Económico!F203</f>
        <v>5000</v>
      </c>
      <c r="G59" s="27">
        <f t="shared" si="0"/>
        <v>0</v>
      </c>
      <c r="H59" s="23">
        <f t="shared" si="2"/>
        <v>0</v>
      </c>
    </row>
    <row r="60" spans="1:8" ht="12" customHeight="1">
      <c r="A60" s="11" t="str">
        <f>Económico!A249</f>
        <v>1511</v>
      </c>
      <c r="B60" s="11">
        <f>Económico!B249</f>
        <v>22602</v>
      </c>
      <c r="C60" s="59" t="str">
        <f>Económico!C249</f>
        <v>Urbanismo</v>
      </c>
      <c r="D60" s="59" t="str">
        <f>Económico!D249</f>
        <v>Gastos Diversos.- Publicidad y Propaganda</v>
      </c>
      <c r="E60" s="2">
        <f>Económico!E249</f>
        <v>2000</v>
      </c>
      <c r="F60" s="13">
        <f>Económico!F249</f>
        <v>2000</v>
      </c>
      <c r="G60" s="27">
        <f t="shared" si="0"/>
        <v>0</v>
      </c>
      <c r="H60" s="23">
        <f t="shared" si="2"/>
        <v>0</v>
      </c>
    </row>
    <row r="61" spans="1:8" ht="12" customHeight="1">
      <c r="A61" s="11" t="str">
        <f>Económico!A271</f>
        <v>1511</v>
      </c>
      <c r="B61" s="11">
        <f>Económico!B271</f>
        <v>22603</v>
      </c>
      <c r="C61" s="59" t="str">
        <f>Económico!C271</f>
        <v>Urbanismo</v>
      </c>
      <c r="D61" s="59" t="str">
        <f>Económico!D271</f>
        <v>Gastos Diversos.- Publicación en Diarios Oficiales</v>
      </c>
      <c r="E61" s="2">
        <f>Económico!E271</f>
        <v>2000</v>
      </c>
      <c r="F61" s="13">
        <f>Económico!F271</f>
        <v>2000</v>
      </c>
      <c r="G61" s="27">
        <f t="shared" si="0"/>
        <v>0</v>
      </c>
      <c r="H61" s="23">
        <f t="shared" si="2"/>
        <v>0</v>
      </c>
    </row>
    <row r="62" spans="1:8" ht="12" customHeight="1">
      <c r="A62" s="11">
        <f>Económico!A282</f>
        <v>1511</v>
      </c>
      <c r="B62" s="11">
        <f>Económico!B282</f>
        <v>22699</v>
      </c>
      <c r="C62" s="59" t="str">
        <f>Económico!C282</f>
        <v>Urbanismo</v>
      </c>
      <c r="D62" s="59" t="str">
        <f>Económico!D282</f>
        <v>Otros Gastos Diversos</v>
      </c>
      <c r="E62" s="2">
        <f>Económico!E282</f>
        <v>5000</v>
      </c>
      <c r="F62" s="13">
        <f>Económico!F282</f>
        <v>5000</v>
      </c>
      <c r="G62" s="27">
        <f>E62-F62</f>
        <v>0</v>
      </c>
      <c r="H62" s="23">
        <f t="shared" si="2"/>
        <v>0</v>
      </c>
    </row>
    <row r="63" spans="1:8" ht="12" customHeight="1">
      <c r="A63" s="11" t="str">
        <f>Económico!A322</f>
        <v>1511</v>
      </c>
      <c r="B63" s="11">
        <f>Económico!B322</f>
        <v>22706</v>
      </c>
      <c r="C63" s="59" t="str">
        <f>Económico!C322</f>
        <v>Urbanismo</v>
      </c>
      <c r="D63" s="59" t="str">
        <f>Económico!D322</f>
        <v>Estudios y Trabajos Téc.- Cartografía y Planimetría</v>
      </c>
      <c r="E63" s="2">
        <f>Económico!E322</f>
        <v>8000</v>
      </c>
      <c r="F63" s="13">
        <f>Económico!F322</f>
        <v>8000</v>
      </c>
      <c r="G63" s="27">
        <f t="shared" si="0"/>
        <v>0</v>
      </c>
      <c r="H63" s="23">
        <f t="shared" si="2"/>
        <v>0</v>
      </c>
    </row>
    <row r="64" spans="1:8" ht="12" customHeight="1">
      <c r="A64" s="11">
        <f>Económico!A344</f>
        <v>1511</v>
      </c>
      <c r="B64" s="11">
        <f>Económico!B344</f>
        <v>22710</v>
      </c>
      <c r="C64" s="59" t="str">
        <f>Económico!C344</f>
        <v>Urbanismo</v>
      </c>
      <c r="D64" s="59" t="str">
        <f>Económico!D344</f>
        <v>Servicios Obras y Mantenimiento (S.O.M.)</v>
      </c>
      <c r="E64" s="2">
        <f>Económico!E344</f>
        <v>1050000</v>
      </c>
      <c r="F64" s="13">
        <f>Económico!F344</f>
        <v>950000</v>
      </c>
      <c r="G64" s="27">
        <f>E64-F64</f>
        <v>100000</v>
      </c>
      <c r="H64" s="23">
        <f t="shared" si="2"/>
        <v>0.10526315789473684</v>
      </c>
    </row>
    <row r="65" spans="1:8" ht="12" customHeight="1">
      <c r="A65" s="11">
        <f>Económico!A351</f>
        <v>1511</v>
      </c>
      <c r="B65" s="11">
        <f>Económico!B351</f>
        <v>22799</v>
      </c>
      <c r="C65" s="59" t="str">
        <f>Económico!C351</f>
        <v>Urbanismo</v>
      </c>
      <c r="D65" s="59" t="str">
        <f>Económico!D351</f>
        <v>Estudios y Trabajos Téc.- Seguridad y Salud Obras</v>
      </c>
      <c r="E65" s="2">
        <f>Económico!E351</f>
        <v>12000</v>
      </c>
      <c r="F65" s="13">
        <f>Económico!F351</f>
        <v>12000</v>
      </c>
      <c r="G65" s="27">
        <f>E65-F65</f>
        <v>0</v>
      </c>
      <c r="H65" s="23">
        <f t="shared" si="2"/>
        <v>0</v>
      </c>
    </row>
    <row r="66" spans="1:8" ht="12" customHeight="1">
      <c r="A66" s="11" t="str">
        <f>Económico!A370</f>
        <v>1511</v>
      </c>
      <c r="B66" s="11">
        <f>Económico!B370</f>
        <v>23020</v>
      </c>
      <c r="C66" s="59" t="str">
        <f>Económico!C370</f>
        <v>Urbanismo</v>
      </c>
      <c r="D66" s="59" t="str">
        <f>Económico!D370</f>
        <v>Dietas del Personal</v>
      </c>
      <c r="E66" s="2">
        <f>Económico!E370</f>
        <v>500</v>
      </c>
      <c r="F66" s="13">
        <f>Económico!F370</f>
        <v>500</v>
      </c>
      <c r="G66" s="27">
        <f t="shared" si="0"/>
        <v>0</v>
      </c>
      <c r="H66" s="23">
        <f t="shared" si="2"/>
        <v>0</v>
      </c>
    </row>
    <row r="67" spans="1:8" ht="12" customHeight="1">
      <c r="A67" s="11" t="str">
        <f>Económico!A377</f>
        <v>1511</v>
      </c>
      <c r="B67" s="11">
        <f>Económico!B377</f>
        <v>23120</v>
      </c>
      <c r="C67" s="59" t="str">
        <f>Económico!C377</f>
        <v>Urbanismo</v>
      </c>
      <c r="D67" s="59" t="str">
        <f>Económico!D377</f>
        <v>Locomoción del Personal</v>
      </c>
      <c r="E67" s="2">
        <f>Económico!E377</f>
        <v>500</v>
      </c>
      <c r="F67" s="13">
        <f>Económico!F377</f>
        <v>500</v>
      </c>
      <c r="G67" s="27">
        <f t="shared" si="0"/>
        <v>0</v>
      </c>
      <c r="H67" s="23">
        <f t="shared" si="2"/>
        <v>0</v>
      </c>
    </row>
    <row r="68" spans="1:8" ht="12" customHeight="1">
      <c r="A68" s="11">
        <f>Económico!A389</f>
        <v>1511</v>
      </c>
      <c r="B68" s="11">
        <f>Económico!B389</f>
        <v>25000</v>
      </c>
      <c r="C68" s="59" t="str">
        <f>Económico!C389</f>
        <v>Urbanismo</v>
      </c>
      <c r="D68" s="59" t="str">
        <f>Económico!D389</f>
        <v>Ejecuciones Subsidiarias</v>
      </c>
      <c r="E68" s="2">
        <f>Económico!E389</f>
        <v>1000</v>
      </c>
      <c r="F68" s="13">
        <f>Económico!F389</f>
        <v>0</v>
      </c>
      <c r="G68" s="27">
        <f>E68-F68</f>
        <v>1000</v>
      </c>
      <c r="H68" s="132" t="s">
        <v>184</v>
      </c>
    </row>
    <row r="69" spans="1:8" ht="12" customHeight="1">
      <c r="A69" s="11" t="str">
        <f>Económico!A443</f>
        <v>1511</v>
      </c>
      <c r="B69" s="11">
        <f>Económico!B443</f>
        <v>60000</v>
      </c>
      <c r="C69" s="59" t="str">
        <f>Económico!C443</f>
        <v>Urbanismo</v>
      </c>
      <c r="D69" s="59" t="str">
        <f>Económico!D443</f>
        <v>Expropiación Terrenos Sistema Espacios Libres</v>
      </c>
      <c r="E69" s="2">
        <f>Económico!E443</f>
        <v>582000</v>
      </c>
      <c r="F69" s="13">
        <f>Económico!F443</f>
        <v>482000</v>
      </c>
      <c r="G69" s="27">
        <f t="shared" si="0"/>
        <v>100000</v>
      </c>
      <c r="H69" s="23">
        <f t="shared" si="2"/>
        <v>0.2074688796680498</v>
      </c>
    </row>
    <row r="70" spans="1:8" ht="12" customHeight="1">
      <c r="A70" s="11" t="str">
        <f>Económico!A447</f>
        <v>1511</v>
      </c>
      <c r="B70" s="11">
        <f>Económico!B447</f>
        <v>62100</v>
      </c>
      <c r="C70" s="59" t="str">
        <f>Económico!C447</f>
        <v>Urbanismo</v>
      </c>
      <c r="D70" s="59" t="str">
        <f>Económico!D447</f>
        <v>Inversión Terrenos.- Zona 7 San Agustín</v>
      </c>
      <c r="E70" s="2">
        <f>Económico!E447</f>
        <v>0</v>
      </c>
      <c r="F70" s="13">
        <f>Económico!F447</f>
        <v>700000</v>
      </c>
      <c r="G70" s="27">
        <f aca="true" t="shared" si="4" ref="G70:G75">E70-F70</f>
        <v>-700000</v>
      </c>
      <c r="H70" s="124">
        <f t="shared" si="2"/>
        <v>-1</v>
      </c>
    </row>
    <row r="71" spans="1:8" ht="12" customHeight="1">
      <c r="A71" s="11">
        <f>Económico!A464</f>
        <v>1511</v>
      </c>
      <c r="B71" s="11">
        <f>Económico!B464</f>
        <v>62700</v>
      </c>
      <c r="C71" s="59" t="str">
        <f>Económico!C464</f>
        <v>Urbanismo</v>
      </c>
      <c r="D71" s="59" t="str">
        <f>Económico!D464</f>
        <v>Proyectos FDCAN.- Auditorio Teobaldo Power (A2018)</v>
      </c>
      <c r="E71" s="2">
        <f>Económico!E464</f>
        <v>500000</v>
      </c>
      <c r="F71" s="13">
        <f>Económico!F464</f>
        <v>0</v>
      </c>
      <c r="G71" s="27">
        <f t="shared" si="4"/>
        <v>500000</v>
      </c>
      <c r="H71" s="132" t="s">
        <v>184</v>
      </c>
    </row>
    <row r="72" spans="1:8" ht="12" customHeight="1">
      <c r="A72" s="11">
        <f>Económico!A465</f>
        <v>1511</v>
      </c>
      <c r="B72" s="11">
        <f>Económico!B465</f>
        <v>62701</v>
      </c>
      <c r="C72" s="59" t="str">
        <f>Económico!C465</f>
        <v>Urbanismo</v>
      </c>
      <c r="D72" s="59" t="str">
        <f>Económico!D465</f>
        <v>Proyectos FDCAN.- Parque Opuntia (A2018)</v>
      </c>
      <c r="E72" s="2">
        <f>Económico!E465</f>
        <v>120900</v>
      </c>
      <c r="F72" s="13">
        <f>Económico!F465</f>
        <v>0</v>
      </c>
      <c r="G72" s="27">
        <f t="shared" si="4"/>
        <v>120900</v>
      </c>
      <c r="H72" s="132" t="s">
        <v>184</v>
      </c>
    </row>
    <row r="73" spans="1:8" ht="12" customHeight="1">
      <c r="A73" s="11">
        <f>Económico!A467</f>
        <v>1511</v>
      </c>
      <c r="B73" s="11">
        <f>Económico!B467</f>
        <v>62703</v>
      </c>
      <c r="C73" s="59" t="str">
        <f>Económico!C467</f>
        <v>Urbanismo</v>
      </c>
      <c r="D73" s="59" t="str">
        <f>Económico!D467</f>
        <v>Proyectos incluidos en el FDCAN 2016-2025</v>
      </c>
      <c r="E73" s="2">
        <f>Económico!E467</f>
        <v>0</v>
      </c>
      <c r="F73" s="13">
        <f>Económico!F467</f>
        <v>1045000</v>
      </c>
      <c r="G73" s="27">
        <f t="shared" si="4"/>
        <v>-1045000</v>
      </c>
      <c r="H73" s="124">
        <f t="shared" si="2"/>
        <v>-1</v>
      </c>
    </row>
    <row r="74" spans="1:8" ht="12" customHeight="1">
      <c r="A74" s="11">
        <f>Económico!A466</f>
        <v>1511</v>
      </c>
      <c r="B74" s="11">
        <f>Económico!B466</f>
        <v>62702</v>
      </c>
      <c r="C74" s="59" t="str">
        <f>Económico!C466</f>
        <v>Urbanismo</v>
      </c>
      <c r="D74" s="59" t="str">
        <f>Económico!D466</f>
        <v>Proyectos FDCAN - Honorarios Sala T.Power</v>
      </c>
      <c r="E74" s="2">
        <f>Económico!E466</f>
        <v>180000</v>
      </c>
      <c r="F74" s="13">
        <f>Económico!F466</f>
        <v>0</v>
      </c>
      <c r="G74" s="27">
        <f t="shared" si="4"/>
        <v>180000</v>
      </c>
      <c r="H74" s="132" t="s">
        <v>184</v>
      </c>
    </row>
    <row r="75" spans="1:8" ht="12" customHeight="1">
      <c r="A75" s="11">
        <f>Económico!A468</f>
        <v>1511</v>
      </c>
      <c r="B75" s="11">
        <f>Económico!B468</f>
        <v>62900</v>
      </c>
      <c r="C75" s="59" t="str">
        <f>Económico!C468</f>
        <v>Urbanismo</v>
      </c>
      <c r="D75" s="59" t="str">
        <f>Económico!D468</f>
        <v>Honorarios Redacción Proyectos y otros</v>
      </c>
      <c r="E75" s="2">
        <f>Económico!E468</f>
        <v>100000</v>
      </c>
      <c r="F75" s="13">
        <f>Económico!F468</f>
        <v>7000</v>
      </c>
      <c r="G75" s="27">
        <f t="shared" si="4"/>
        <v>93000</v>
      </c>
      <c r="H75" s="23">
        <f t="shared" si="2"/>
        <v>13.285714285714286</v>
      </c>
    </row>
    <row r="76" spans="1:8" ht="12" customHeight="1">
      <c r="A76" s="217" t="s">
        <v>394</v>
      </c>
      <c r="B76" s="217"/>
      <c r="C76" s="217"/>
      <c r="D76" s="217"/>
      <c r="E76" s="4">
        <f>SUM(E43:E75)</f>
        <v>3548600</v>
      </c>
      <c r="F76" s="15">
        <f>SUM(F43:F75)</f>
        <v>4214100</v>
      </c>
      <c r="G76" s="28">
        <f t="shared" si="0"/>
        <v>-665500</v>
      </c>
      <c r="H76" s="158">
        <f aca="true" t="shared" si="5" ref="H76:H81">(E76-F76)/F76</f>
        <v>-0.1579222135212738</v>
      </c>
    </row>
    <row r="77" spans="1:8" ht="12" customHeight="1">
      <c r="A77" s="11">
        <f>Económico!A445</f>
        <v>1531</v>
      </c>
      <c r="B77" s="11">
        <f>Económico!B445</f>
        <v>61900</v>
      </c>
      <c r="C77" s="59" t="str">
        <f>Económico!C445</f>
        <v>Viales Urbanos</v>
      </c>
      <c r="D77" s="59" t="str">
        <f>Económico!D445</f>
        <v>Marquesinas Paradas Guaguas</v>
      </c>
      <c r="E77" s="2">
        <f>Económico!E445</f>
        <v>18000</v>
      </c>
      <c r="F77" s="13">
        <f>Económico!F445</f>
        <v>18000</v>
      </c>
      <c r="G77" s="27">
        <f aca="true" t="shared" si="6" ref="G77:G82">E77-F77</f>
        <v>0</v>
      </c>
      <c r="H77" s="23">
        <f t="shared" si="5"/>
        <v>0</v>
      </c>
    </row>
    <row r="78" spans="1:8" ht="12" customHeight="1">
      <c r="A78" s="11">
        <f>Económico!A450</f>
        <v>1531</v>
      </c>
      <c r="B78" s="11">
        <f>Económico!B450</f>
        <v>62300</v>
      </c>
      <c r="C78" s="59" t="str">
        <f>Económico!C450</f>
        <v>Viales Urbanos</v>
      </c>
      <c r="D78" s="59" t="str">
        <f>Económico!D450</f>
        <v>Adquisición Maquinaria, Instalaciones y Utillaje</v>
      </c>
      <c r="E78" s="2">
        <f>Económico!E450</f>
        <v>15000</v>
      </c>
      <c r="F78" s="13">
        <f>Económico!F450</f>
        <v>15000</v>
      </c>
      <c r="G78" s="27">
        <f t="shared" si="6"/>
        <v>0</v>
      </c>
      <c r="H78" s="23">
        <f t="shared" si="5"/>
        <v>0</v>
      </c>
    </row>
    <row r="79" spans="1:8" ht="12" customHeight="1">
      <c r="A79" s="217" t="s">
        <v>473</v>
      </c>
      <c r="B79" s="217"/>
      <c r="C79" s="217"/>
      <c r="D79" s="217"/>
      <c r="E79" s="4">
        <f>SUM(E77:E78)</f>
        <v>33000</v>
      </c>
      <c r="F79" s="15">
        <f>SUM(F77:F78)</f>
        <v>33000</v>
      </c>
      <c r="G79" s="28">
        <f t="shared" si="6"/>
        <v>0</v>
      </c>
      <c r="H79" s="24">
        <f t="shared" si="5"/>
        <v>0</v>
      </c>
    </row>
    <row r="80" spans="1:8" ht="12" customHeight="1">
      <c r="A80" s="11">
        <f>Económico!A446</f>
        <v>1532</v>
      </c>
      <c r="B80" s="11">
        <f>Económico!B446</f>
        <v>61900</v>
      </c>
      <c r="C80" s="59" t="str">
        <f>Económico!C446</f>
        <v>Pavimentación Vías Públicas</v>
      </c>
      <c r="D80" s="59" t="str">
        <f>Económico!D446</f>
        <v>RAM Vías Públicas, Plazas y otros</v>
      </c>
      <c r="E80" s="2">
        <f>Económico!E446</f>
        <v>435000</v>
      </c>
      <c r="F80" s="13">
        <f>Económico!F446</f>
        <v>250000</v>
      </c>
      <c r="G80" s="27">
        <f t="shared" si="6"/>
        <v>185000</v>
      </c>
      <c r="H80" s="23">
        <f t="shared" si="5"/>
        <v>0.74</v>
      </c>
    </row>
    <row r="81" spans="1:8" ht="12" customHeight="1">
      <c r="A81" s="217" t="s">
        <v>351</v>
      </c>
      <c r="B81" s="217"/>
      <c r="C81" s="217"/>
      <c r="D81" s="217"/>
      <c r="E81" s="4">
        <f>SUM(E80:E80)</f>
        <v>435000</v>
      </c>
      <c r="F81" s="15">
        <f>SUM(F80:F80)</f>
        <v>250000</v>
      </c>
      <c r="G81" s="28">
        <f t="shared" si="6"/>
        <v>185000</v>
      </c>
      <c r="H81" s="24">
        <f t="shared" si="5"/>
        <v>0.74</v>
      </c>
    </row>
    <row r="82" spans="1:8" ht="12" customHeight="1">
      <c r="A82" s="11">
        <f>Económico!A234</f>
        <v>1601</v>
      </c>
      <c r="B82" s="11">
        <f>Económico!B234</f>
        <v>22502</v>
      </c>
      <c r="C82" s="59" t="str">
        <f>Económico!C234</f>
        <v>Alcantarillado</v>
      </c>
      <c r="D82" s="59" t="str">
        <f>Económico!D234</f>
        <v>Canon Vertido Aguas</v>
      </c>
      <c r="E82" s="2">
        <f>Económico!E234</f>
        <v>30000</v>
      </c>
      <c r="F82" s="13">
        <f>Económico!F234</f>
        <v>105000</v>
      </c>
      <c r="G82" s="27">
        <f t="shared" si="6"/>
        <v>-75000</v>
      </c>
      <c r="H82" s="124">
        <f t="shared" si="2"/>
        <v>-0.7142857142857143</v>
      </c>
    </row>
    <row r="83" spans="1:8" ht="12" customHeight="1">
      <c r="A83" s="11">
        <f>Económico!A323</f>
        <v>1601</v>
      </c>
      <c r="B83" s="11">
        <f>Económico!B323</f>
        <v>22706</v>
      </c>
      <c r="C83" s="59" t="str">
        <f>Económico!C323</f>
        <v>Alcantarillado</v>
      </c>
      <c r="D83" s="59" t="str">
        <f>Económico!D323</f>
        <v>Trabajos Gestión Servicio de Alcantarillado</v>
      </c>
      <c r="E83" s="2">
        <f>Económico!E323</f>
        <v>365000</v>
      </c>
      <c r="F83" s="13">
        <f>Económico!F323</f>
        <v>360000</v>
      </c>
      <c r="G83" s="27">
        <f t="shared" si="0"/>
        <v>5000</v>
      </c>
      <c r="H83" s="23">
        <f t="shared" si="2"/>
        <v>0.013888888888888888</v>
      </c>
    </row>
    <row r="84" spans="1:8" ht="12" customHeight="1">
      <c r="A84" s="11">
        <f>Económico!A352</f>
        <v>1601</v>
      </c>
      <c r="B84" s="11">
        <f>Económico!B352</f>
        <v>22799</v>
      </c>
      <c r="C84" s="59" t="str">
        <f>Económico!C352</f>
        <v>Alcantarillado</v>
      </c>
      <c r="D84" s="59" t="str">
        <f>Económico!D352</f>
        <v>Trabajos Depuración Agua (CIAT)</v>
      </c>
      <c r="E84" s="2">
        <f>Económico!E352</f>
        <v>215000</v>
      </c>
      <c r="F84" s="13">
        <f>Económico!F352</f>
        <v>210000</v>
      </c>
      <c r="G84" s="27">
        <f>E84-F84</f>
        <v>5000</v>
      </c>
      <c r="H84" s="23">
        <f t="shared" si="2"/>
        <v>0.023809523809523808</v>
      </c>
    </row>
    <row r="85" spans="1:8" ht="12" customHeight="1">
      <c r="A85" s="11">
        <f>Económico!A474</f>
        <v>1601</v>
      </c>
      <c r="B85" s="11">
        <f>Económico!B474</f>
        <v>63300</v>
      </c>
      <c r="C85" s="59" t="str">
        <f>Económico!C474</f>
        <v>Alcantarillado</v>
      </c>
      <c r="D85" s="59" t="str">
        <f>Económico!D474</f>
        <v>Obras RAM Red de Saneamiento</v>
      </c>
      <c r="E85" s="2">
        <f>Económico!E474</f>
        <v>75000</v>
      </c>
      <c r="F85" s="13">
        <f>Económico!F474</f>
        <v>75000</v>
      </c>
      <c r="G85" s="27">
        <f>E85-F85</f>
        <v>0</v>
      </c>
      <c r="H85" s="23">
        <f t="shared" si="2"/>
        <v>0</v>
      </c>
    </row>
    <row r="86" spans="1:8" ht="12" customHeight="1">
      <c r="A86" s="217" t="s">
        <v>395</v>
      </c>
      <c r="B86" s="217"/>
      <c r="C86" s="217"/>
      <c r="D86" s="217"/>
      <c r="E86" s="4">
        <f>SUM(E82:E85)</f>
        <v>685000</v>
      </c>
      <c r="F86" s="15">
        <f>SUM(F82:F85)</f>
        <v>750000</v>
      </c>
      <c r="G86" s="28">
        <f t="shared" si="0"/>
        <v>-65000</v>
      </c>
      <c r="H86" s="158">
        <f>(E86-F86)/F86</f>
        <v>-0.08666666666666667</v>
      </c>
    </row>
    <row r="87" spans="1:8" ht="12" customHeight="1">
      <c r="A87" s="11">
        <f>Económico!A324</f>
        <v>1611</v>
      </c>
      <c r="B87" s="11">
        <f>Económico!B324</f>
        <v>22706</v>
      </c>
      <c r="C87" s="59" t="str">
        <f>Económico!C324</f>
        <v>Abastecimiento de Agua</v>
      </c>
      <c r="D87" s="59" t="str">
        <f>Económico!D324</f>
        <v>Trabajos Gestión Servicio de Abastecimiento de Agua</v>
      </c>
      <c r="E87" s="2">
        <f>Económico!E324</f>
        <v>4145000</v>
      </c>
      <c r="F87" s="13">
        <f>Económico!F324</f>
        <v>4150000</v>
      </c>
      <c r="G87" s="27">
        <f>E87-F87</f>
        <v>-5000</v>
      </c>
      <c r="H87" s="124">
        <f>(E87-F87)/F87</f>
        <v>-0.0012048192771084338</v>
      </c>
    </row>
    <row r="88" spans="1:8" ht="12" customHeight="1">
      <c r="A88" s="11">
        <f>Económico!A475</f>
        <v>1611</v>
      </c>
      <c r="B88" s="11">
        <f>Económico!B475</f>
        <v>63300</v>
      </c>
      <c r="C88" s="59" t="str">
        <f>Económico!C475</f>
        <v>Abastecimiento de Agua</v>
      </c>
      <c r="D88" s="59" t="str">
        <f>Económico!D475</f>
        <v>Obras RAM Red de Agua</v>
      </c>
      <c r="E88" s="2">
        <f>Económico!E475</f>
        <v>75000</v>
      </c>
      <c r="F88" s="13">
        <f>Económico!F475</f>
        <v>75000</v>
      </c>
      <c r="G88" s="27">
        <f>E88-F88</f>
        <v>0</v>
      </c>
      <c r="H88" s="23">
        <f>(E88-F88)/F88</f>
        <v>0</v>
      </c>
    </row>
    <row r="89" spans="1:8" ht="12" customHeight="1">
      <c r="A89" s="217" t="s">
        <v>396</v>
      </c>
      <c r="B89" s="217"/>
      <c r="C89" s="217"/>
      <c r="D89" s="217"/>
      <c r="E89" s="4">
        <f>SUM(E87:E88)</f>
        <v>4220000</v>
      </c>
      <c r="F89" s="15">
        <f>SUM(F87:F88)</f>
        <v>4225000</v>
      </c>
      <c r="G89" s="28">
        <f>E89-F89</f>
        <v>-5000</v>
      </c>
      <c r="H89" s="24">
        <f>(E89-F89)/F89</f>
        <v>-0.001183431952662722</v>
      </c>
    </row>
    <row r="90" spans="1:8" ht="12" customHeight="1">
      <c r="A90" s="11">
        <f>Económico!A54</f>
        <v>1621</v>
      </c>
      <c r="B90" s="11">
        <f>Económico!B54</f>
        <v>13000</v>
      </c>
      <c r="C90" s="59" t="str">
        <f>Económico!C54</f>
        <v>Recogida de Residuos</v>
      </c>
      <c r="D90" s="59" t="str">
        <f>Económico!D54</f>
        <v>Personal Laboral Fijo</v>
      </c>
      <c r="E90" s="2">
        <f>Económico!E54</f>
        <v>43500</v>
      </c>
      <c r="F90" s="13">
        <f>Económico!F54</f>
        <v>65000</v>
      </c>
      <c r="G90" s="27">
        <f t="shared" si="0"/>
        <v>-21500</v>
      </c>
      <c r="H90" s="124">
        <f t="shared" si="2"/>
        <v>-0.33076923076923076</v>
      </c>
    </row>
    <row r="91" spans="1:8" ht="12" customHeight="1">
      <c r="A91" s="11" t="str">
        <f>Económico!A70</f>
        <v>1621</v>
      </c>
      <c r="B91" s="11">
        <f>Económico!B70</f>
        <v>13001</v>
      </c>
      <c r="C91" s="59" t="str">
        <f>Económico!C70</f>
        <v>Recogida de Residuos</v>
      </c>
      <c r="D91" s="59" t="str">
        <f>Económico!D70</f>
        <v>Horas Extraordinarias Personal Laboral</v>
      </c>
      <c r="E91" s="2">
        <f>Económico!E70</f>
        <v>2000</v>
      </c>
      <c r="F91" s="13">
        <f>Económico!F70</f>
        <v>3000</v>
      </c>
      <c r="G91" s="27">
        <f>E91-F91</f>
        <v>-1000</v>
      </c>
      <c r="H91" s="124">
        <f t="shared" si="2"/>
        <v>-0.3333333333333333</v>
      </c>
    </row>
    <row r="92" spans="1:8" ht="12" customHeight="1">
      <c r="A92" s="11">
        <f>Económico!A113</f>
        <v>1621</v>
      </c>
      <c r="B92" s="11">
        <f>Económico!B113</f>
        <v>16000</v>
      </c>
      <c r="C92" s="59" t="str">
        <f>Económico!C113</f>
        <v>Recogida de Residuos</v>
      </c>
      <c r="D92" s="59" t="str">
        <f>Económico!D113</f>
        <v>Seguridad Social</v>
      </c>
      <c r="E92" s="2">
        <f>Económico!E113</f>
        <v>5000</v>
      </c>
      <c r="F92" s="13">
        <f>Económico!F113</f>
        <v>25000</v>
      </c>
      <c r="G92" s="27">
        <f t="shared" si="0"/>
        <v>-20000</v>
      </c>
      <c r="H92" s="124">
        <f t="shared" si="2"/>
        <v>-0.8</v>
      </c>
    </row>
    <row r="93" spans="1:8" ht="12" customHeight="1">
      <c r="A93" s="11">
        <f>Económico!A312</f>
        <v>1621</v>
      </c>
      <c r="B93" s="11">
        <f>Económico!B312</f>
        <v>22700</v>
      </c>
      <c r="C93" s="59" t="str">
        <f>Económico!C312</f>
        <v>Recogida de Residuos</v>
      </c>
      <c r="D93" s="59" t="str">
        <f>Económico!D312</f>
        <v>Trabajos de Recogida de Residuos</v>
      </c>
      <c r="E93" s="2">
        <f>Económico!E312</f>
        <v>1760000</v>
      </c>
      <c r="F93" s="13">
        <f>Económico!F312</f>
        <v>1600000</v>
      </c>
      <c r="G93" s="27">
        <f t="shared" si="0"/>
        <v>160000</v>
      </c>
      <c r="H93" s="23">
        <f t="shared" si="2"/>
        <v>0.1</v>
      </c>
    </row>
    <row r="94" spans="1:8" ht="12" customHeight="1">
      <c r="A94" s="217" t="s">
        <v>363</v>
      </c>
      <c r="B94" s="217"/>
      <c r="C94" s="217"/>
      <c r="D94" s="217"/>
      <c r="E94" s="4">
        <f>SUM(E90:E93)</f>
        <v>1810500</v>
      </c>
      <c r="F94" s="15">
        <f>SUM(F90:F93)</f>
        <v>1693000</v>
      </c>
      <c r="G94" s="28">
        <f t="shared" si="0"/>
        <v>117500</v>
      </c>
      <c r="H94" s="24">
        <f aca="true" t="shared" si="7" ref="H94:H102">(E94-F94)/F94</f>
        <v>0.06940342587123449</v>
      </c>
    </row>
    <row r="95" spans="1:8" ht="12" customHeight="1">
      <c r="A95" s="11">
        <f>Económico!A235</f>
        <v>1623</v>
      </c>
      <c r="B95" s="11">
        <f>Económico!B235</f>
        <v>22502</v>
      </c>
      <c r="C95" s="59" t="str">
        <f>Económico!C235</f>
        <v>Tratamiento de Residuos</v>
      </c>
      <c r="D95" s="59" t="str">
        <f>Económico!D235</f>
        <v>Tasa Tratamiento Residuos Sólidos (PTEOR)</v>
      </c>
      <c r="E95" s="2">
        <f>Económico!E235</f>
        <v>974000</v>
      </c>
      <c r="F95" s="13">
        <f>Económico!F235</f>
        <v>944000</v>
      </c>
      <c r="G95" s="27">
        <f aca="true" t="shared" si="8" ref="G95:G100">E95-F95</f>
        <v>30000</v>
      </c>
      <c r="H95" s="23">
        <f t="shared" si="7"/>
        <v>0.03177966101694915</v>
      </c>
    </row>
    <row r="96" spans="1:8" ht="12" customHeight="1">
      <c r="A96" s="11">
        <f>Económico!A236</f>
        <v>1623</v>
      </c>
      <c r="B96" s="11">
        <f>Económico!B236</f>
        <v>22503</v>
      </c>
      <c r="C96" s="59" t="str">
        <f>Económico!C236</f>
        <v>Tratamiento de Residuos</v>
      </c>
      <c r="D96" s="59" t="str">
        <f>Económico!D236</f>
        <v>Contribuciones Especiales Vertedero Arico (2009-2017)</v>
      </c>
      <c r="E96" s="2">
        <f>Económico!E236</f>
        <v>0</v>
      </c>
      <c r="F96" s="13">
        <f>Económico!F236</f>
        <v>54800</v>
      </c>
      <c r="G96" s="27">
        <f t="shared" si="8"/>
        <v>-54800</v>
      </c>
      <c r="H96" s="124">
        <f t="shared" si="7"/>
        <v>-1</v>
      </c>
    </row>
    <row r="97" spans="1:8" ht="12" customHeight="1">
      <c r="A97" s="11">
        <f>Económico!A237</f>
        <v>1623</v>
      </c>
      <c r="B97" s="11">
        <f>Económico!B237</f>
        <v>22504</v>
      </c>
      <c r="C97" s="59" t="str">
        <f>Económico!C237</f>
        <v>Tratamiento de Residuos</v>
      </c>
      <c r="D97" s="59" t="str">
        <f>Económico!D237</f>
        <v>Contribuciones Especiales Vertedero Arico (2ª Fase))</v>
      </c>
      <c r="E97" s="2">
        <f>Económico!E237</f>
        <v>80200</v>
      </c>
      <c r="F97" s="13">
        <f>Económico!F237</f>
        <v>80200</v>
      </c>
      <c r="G97" s="27">
        <f t="shared" si="8"/>
        <v>0</v>
      </c>
      <c r="H97" s="23">
        <f t="shared" si="7"/>
        <v>0</v>
      </c>
    </row>
    <row r="98" spans="1:8" ht="12" customHeight="1">
      <c r="A98" s="217" t="s">
        <v>364</v>
      </c>
      <c r="B98" s="217"/>
      <c r="C98" s="217"/>
      <c r="D98" s="217"/>
      <c r="E98" s="4">
        <f>SUM(E95:E97)</f>
        <v>1054200</v>
      </c>
      <c r="F98" s="15">
        <f>SUM(F95:F97)</f>
        <v>1079000</v>
      </c>
      <c r="G98" s="28">
        <f t="shared" si="8"/>
        <v>-24800</v>
      </c>
      <c r="H98" s="158">
        <f t="shared" si="7"/>
        <v>-0.02298424467099166</v>
      </c>
    </row>
    <row r="99" spans="1:8" ht="12" customHeight="1">
      <c r="A99" s="11">
        <f>Económico!A313</f>
        <v>1631</v>
      </c>
      <c r="B99" s="11">
        <f>Económico!B313</f>
        <v>22700</v>
      </c>
      <c r="C99" s="59" t="str">
        <f>Económico!C313</f>
        <v>Limpieza Viaria</v>
      </c>
      <c r="D99" s="59" t="str">
        <f>Económico!D313</f>
        <v>Trabajos de Limpieza Viaria</v>
      </c>
      <c r="E99" s="2">
        <f>Económico!E313</f>
        <v>1275000</v>
      </c>
      <c r="F99" s="13">
        <f>Económico!F313</f>
        <v>1275000</v>
      </c>
      <c r="G99" s="27">
        <f t="shared" si="8"/>
        <v>0</v>
      </c>
      <c r="H99" s="23">
        <f t="shared" si="7"/>
        <v>0</v>
      </c>
    </row>
    <row r="100" spans="1:8" ht="12" customHeight="1">
      <c r="A100" s="217" t="s">
        <v>397</v>
      </c>
      <c r="B100" s="217"/>
      <c r="C100" s="217"/>
      <c r="D100" s="217"/>
      <c r="E100" s="4">
        <f>SUM(E99:E99)</f>
        <v>1275000</v>
      </c>
      <c r="F100" s="15">
        <f>SUM(F99:F99)</f>
        <v>1275000</v>
      </c>
      <c r="G100" s="28">
        <f t="shared" si="8"/>
        <v>0</v>
      </c>
      <c r="H100" s="24">
        <f t="shared" si="7"/>
        <v>0</v>
      </c>
    </row>
    <row r="101" spans="1:8" ht="12" customHeight="1">
      <c r="A101" s="11">
        <f>Económico!A345</f>
        <v>1641</v>
      </c>
      <c r="B101" s="11">
        <f>Económico!B345</f>
        <v>22710</v>
      </c>
      <c r="C101" s="59" t="str">
        <f>Económico!C345</f>
        <v>Cementerio y Ss Funerarios</v>
      </c>
      <c r="D101" s="59" t="str">
        <f>Económico!D345</f>
        <v>Servicios Obras y Mantenimiento (S.O.M.)</v>
      </c>
      <c r="E101" s="2">
        <f>Económico!E345</f>
        <v>140000</v>
      </c>
      <c r="F101" s="13">
        <f>Económico!F345</f>
        <v>110000</v>
      </c>
      <c r="G101" s="27">
        <f t="shared" si="0"/>
        <v>30000</v>
      </c>
      <c r="H101" s="23">
        <f t="shared" si="7"/>
        <v>0.2727272727272727</v>
      </c>
    </row>
    <row r="102" spans="1:8" ht="12" customHeight="1">
      <c r="A102" s="11">
        <f>Económico!A469</f>
        <v>1641</v>
      </c>
      <c r="B102" s="11">
        <f>Económico!B469</f>
        <v>63200</v>
      </c>
      <c r="C102" s="59" t="str">
        <f>Económico!C469</f>
        <v>Cementerio y Ss Funerarios</v>
      </c>
      <c r="D102" s="59" t="str">
        <f>Económico!D469</f>
        <v>Obras RAM Velatorios y otros</v>
      </c>
      <c r="E102" s="2">
        <f>Económico!E469</f>
        <v>30000</v>
      </c>
      <c r="F102" s="13">
        <f>Económico!F469</f>
        <v>40000</v>
      </c>
      <c r="G102" s="27">
        <f>E102-F102</f>
        <v>-10000</v>
      </c>
      <c r="H102" s="124">
        <f t="shared" si="7"/>
        <v>-0.25</v>
      </c>
    </row>
    <row r="103" spans="1:8" ht="12" customHeight="1">
      <c r="A103" s="217" t="s">
        <v>398</v>
      </c>
      <c r="B103" s="217"/>
      <c r="C103" s="217"/>
      <c r="D103" s="217"/>
      <c r="E103" s="4">
        <f>SUM(E101:E102)</f>
        <v>170000</v>
      </c>
      <c r="F103" s="4">
        <f>SUM(F101:F102)</f>
        <v>150000</v>
      </c>
      <c r="G103" s="28">
        <f t="shared" si="0"/>
        <v>20000</v>
      </c>
      <c r="H103" s="24">
        <f>(E103-F103)/F103</f>
        <v>0.13333333333333333</v>
      </c>
    </row>
    <row r="104" spans="1:8" ht="12" customHeight="1">
      <c r="A104" s="11">
        <f>Económico!A325</f>
        <v>1651</v>
      </c>
      <c r="B104" s="11">
        <f>Económico!B325</f>
        <v>22706</v>
      </c>
      <c r="C104" s="59" t="str">
        <f>Económico!C325</f>
        <v>Alumbrado Público</v>
      </c>
      <c r="D104" s="59" t="str">
        <f>Económico!D325</f>
        <v>Mantenimiento y Conservación Alumbrado Público</v>
      </c>
      <c r="E104" s="2">
        <f>Económico!E325</f>
        <v>1354500</v>
      </c>
      <c r="F104" s="13">
        <f>Económico!F325</f>
        <v>830000</v>
      </c>
      <c r="G104" s="27">
        <f t="shared" si="0"/>
        <v>524500</v>
      </c>
      <c r="H104" s="23">
        <f t="shared" si="2"/>
        <v>0.6319277108433735</v>
      </c>
    </row>
    <row r="105" spans="1:8" ht="12" customHeight="1">
      <c r="A105" s="11" t="str">
        <f>Económico!A476</f>
        <v>1651</v>
      </c>
      <c r="B105" s="11">
        <f>Económico!B476</f>
        <v>63300</v>
      </c>
      <c r="C105" s="59" t="str">
        <f>Económico!C476</f>
        <v>Alumbrado Público</v>
      </c>
      <c r="D105" s="59" t="str">
        <f>Económico!D476</f>
        <v>Obras RAM Instalaciones Eléctricas</v>
      </c>
      <c r="E105" s="2">
        <f>Económico!E476</f>
        <v>50000</v>
      </c>
      <c r="F105" s="13">
        <f>Económico!F476</f>
        <v>175000</v>
      </c>
      <c r="G105" s="27">
        <f t="shared" si="0"/>
        <v>-125000</v>
      </c>
      <c r="H105" s="124">
        <f t="shared" si="2"/>
        <v>-0.7142857142857143</v>
      </c>
    </row>
    <row r="106" spans="1:8" ht="12" customHeight="1">
      <c r="A106" s="217" t="s">
        <v>400</v>
      </c>
      <c r="B106" s="217"/>
      <c r="C106" s="217"/>
      <c r="D106" s="217"/>
      <c r="E106" s="4">
        <f>SUM(E104:E105)</f>
        <v>1404500</v>
      </c>
      <c r="F106" s="4">
        <f>SUM(F104:F105)</f>
        <v>1005000</v>
      </c>
      <c r="G106" s="28">
        <f t="shared" si="0"/>
        <v>399500</v>
      </c>
      <c r="H106" s="24">
        <f>(E106-F106)/F106</f>
        <v>0.39751243781094525</v>
      </c>
    </row>
    <row r="107" spans="1:8" ht="12" customHeight="1">
      <c r="A107" s="11">
        <f>Económico!A55</f>
        <v>1711</v>
      </c>
      <c r="B107" s="11">
        <f>Económico!B55</f>
        <v>13000</v>
      </c>
      <c r="C107" s="59" t="str">
        <f>Económico!C55</f>
        <v>Parques y Jardines</v>
      </c>
      <c r="D107" s="59" t="str">
        <f>Económico!D55</f>
        <v>Personal Laboral Fijo</v>
      </c>
      <c r="E107" s="2">
        <f>Económico!E55</f>
        <v>0</v>
      </c>
      <c r="F107" s="13">
        <f>Económico!F55</f>
        <v>19300</v>
      </c>
      <c r="G107" s="27">
        <f t="shared" si="0"/>
        <v>-19300</v>
      </c>
      <c r="H107" s="124">
        <f t="shared" si="2"/>
        <v>-1</v>
      </c>
    </row>
    <row r="108" spans="1:8" ht="12" customHeight="1">
      <c r="A108" s="11">
        <f>Económico!A114</f>
        <v>1711</v>
      </c>
      <c r="B108" s="11">
        <f>Económico!B114</f>
        <v>16000</v>
      </c>
      <c r="C108" s="59" t="str">
        <f>Económico!C114</f>
        <v>Parques y Jardines</v>
      </c>
      <c r="D108" s="59" t="str">
        <f>Económico!D114</f>
        <v>Seguridad Social</v>
      </c>
      <c r="E108" s="2">
        <f>Económico!E114</f>
        <v>0</v>
      </c>
      <c r="F108" s="13">
        <f>Económico!F114</f>
        <v>10000</v>
      </c>
      <c r="G108" s="27">
        <f t="shared" si="0"/>
        <v>-10000</v>
      </c>
      <c r="H108" s="124">
        <f t="shared" si="2"/>
        <v>-1</v>
      </c>
    </row>
    <row r="109" spans="1:8" ht="12" customHeight="1">
      <c r="A109" s="11">
        <f>Económico!A326</f>
        <v>1711</v>
      </c>
      <c r="B109" s="11">
        <f>Económico!B326</f>
        <v>22706</v>
      </c>
      <c r="C109" s="59" t="str">
        <f>Económico!C326</f>
        <v>Parques y Jardines</v>
      </c>
      <c r="D109" s="59" t="str">
        <f>Económico!D326</f>
        <v>Mantenimiento y Conservación Parques y Jardines</v>
      </c>
      <c r="E109" s="2">
        <f>Económico!E326</f>
        <v>1028000</v>
      </c>
      <c r="F109" s="13">
        <f>Económico!F326</f>
        <v>1100000</v>
      </c>
      <c r="G109" s="27">
        <f t="shared" si="0"/>
        <v>-72000</v>
      </c>
      <c r="H109" s="124">
        <f t="shared" si="2"/>
        <v>-0.06545454545454546</v>
      </c>
    </row>
    <row r="110" spans="1:8" ht="12" customHeight="1">
      <c r="A110" s="11">
        <f>Económico!A353</f>
        <v>1711</v>
      </c>
      <c r="B110" s="11">
        <f>Económico!B353</f>
        <v>22799</v>
      </c>
      <c r="C110" s="59" t="str">
        <f>Económico!C353</f>
        <v>Parques y Jardines</v>
      </c>
      <c r="D110" s="59" t="str">
        <f>Económico!D353</f>
        <v>Mantenimiento Parques y Áreas de Juego Infantiles</v>
      </c>
      <c r="E110" s="2">
        <f>Económico!E353</f>
        <v>90000</v>
      </c>
      <c r="F110" s="13">
        <f>Económico!F353</f>
        <v>90000</v>
      </c>
      <c r="G110" s="27">
        <f>E110-F110</f>
        <v>0</v>
      </c>
      <c r="H110" s="23">
        <f>(E110-F110)/F110</f>
        <v>0</v>
      </c>
    </row>
    <row r="111" spans="1:8" ht="12" customHeight="1">
      <c r="A111" s="11">
        <f>Económico!A470</f>
        <v>1711</v>
      </c>
      <c r="B111" s="11">
        <f>Económico!B470</f>
        <v>63200</v>
      </c>
      <c r="C111" s="59" t="str">
        <f>Económico!C470</f>
        <v>Parques y Jardines</v>
      </c>
      <c r="D111" s="59" t="str">
        <f>Económico!D470</f>
        <v>Obras RAM Parques Infantiles y otros</v>
      </c>
      <c r="E111" s="2">
        <f>Económico!E470</f>
        <v>80000</v>
      </c>
      <c r="F111" s="13">
        <f>Económico!F470</f>
        <v>30000</v>
      </c>
      <c r="G111" s="27">
        <f>E111-F111</f>
        <v>50000</v>
      </c>
      <c r="H111" s="23">
        <f>(E111-F111)/F111</f>
        <v>1.6666666666666667</v>
      </c>
    </row>
    <row r="112" spans="1:8" ht="12" customHeight="1">
      <c r="A112" s="217" t="s">
        <v>401</v>
      </c>
      <c r="B112" s="217"/>
      <c r="C112" s="217"/>
      <c r="D112" s="217"/>
      <c r="E112" s="4">
        <f>SUM(E107:E111)</f>
        <v>1198000</v>
      </c>
      <c r="F112" s="15">
        <f>SUM(F107:F111)</f>
        <v>1249300</v>
      </c>
      <c r="G112" s="28">
        <f t="shared" si="0"/>
        <v>-51300</v>
      </c>
      <c r="H112" s="158">
        <f>(E112-F112)/F112</f>
        <v>-0.04106299527735532</v>
      </c>
    </row>
    <row r="113" spans="1:8" ht="12" customHeight="1">
      <c r="A113" s="11">
        <f>Económico!A71</f>
        <v>1721</v>
      </c>
      <c r="B113" s="11">
        <f>Económico!B71</f>
        <v>13001</v>
      </c>
      <c r="C113" s="59" t="str">
        <f>Económico!C71</f>
        <v>Protec.y Mejora del M.A.</v>
      </c>
      <c r="D113" s="59" t="str">
        <f>Económico!D71</f>
        <v>Horas Extraordinarias Personal Laboral</v>
      </c>
      <c r="E113" s="2">
        <f>Económico!E71</f>
        <v>3000</v>
      </c>
      <c r="F113" s="13">
        <f>Económico!F71</f>
        <v>0</v>
      </c>
      <c r="G113" s="27">
        <f>E113-F113</f>
        <v>3000</v>
      </c>
      <c r="H113" s="132" t="s">
        <v>544</v>
      </c>
    </row>
    <row r="114" spans="1:8" ht="12" customHeight="1">
      <c r="A114" s="11">
        <f>Económico!A77</f>
        <v>1721</v>
      </c>
      <c r="B114" s="11">
        <f>Económico!B77</f>
        <v>13100</v>
      </c>
      <c r="C114" s="59" t="str">
        <f>Económico!C77</f>
        <v>Protec.y Mejora del M.A.</v>
      </c>
      <c r="D114" s="59" t="str">
        <f>Económico!D77</f>
        <v>Personal Laboral Temporal</v>
      </c>
      <c r="E114" s="2">
        <f>Económico!E77</f>
        <v>25000</v>
      </c>
      <c r="F114" s="13">
        <f>Económico!F77</f>
        <v>23600</v>
      </c>
      <c r="G114" s="27">
        <f t="shared" si="0"/>
        <v>1400</v>
      </c>
      <c r="H114" s="23">
        <f aca="true" t="shared" si="9" ref="H114:H124">(E114-F114)/F114</f>
        <v>0.059322033898305086</v>
      </c>
    </row>
    <row r="115" spans="1:8" ht="12" customHeight="1">
      <c r="A115" s="11">
        <f>Económico!A115</f>
        <v>1721</v>
      </c>
      <c r="B115" s="11">
        <f>Económico!B115</f>
        <v>16000</v>
      </c>
      <c r="C115" s="59" t="str">
        <f>Económico!C115</f>
        <v>Protec.y Mejora del M.A.</v>
      </c>
      <c r="D115" s="59" t="str">
        <f>Económico!D115</f>
        <v>Seguridad Social</v>
      </c>
      <c r="E115" s="2">
        <f>Económico!E115</f>
        <v>10000</v>
      </c>
      <c r="F115" s="13">
        <f>Económico!F115</f>
        <v>10000</v>
      </c>
      <c r="G115" s="27">
        <f aca="true" t="shared" si="10" ref="G115:G132">E115-F115</f>
        <v>0</v>
      </c>
      <c r="H115" s="23">
        <f t="shared" si="9"/>
        <v>0</v>
      </c>
    </row>
    <row r="116" spans="1:8" ht="12" customHeight="1">
      <c r="A116" s="11">
        <f>Económico!A194</f>
        <v>1721</v>
      </c>
      <c r="B116" s="11">
        <f>Económico!B194</f>
        <v>22199</v>
      </c>
      <c r="C116" s="59" t="str">
        <f>Económico!C194</f>
        <v>Protec.y Mejora del M.A.</v>
      </c>
      <c r="D116" s="59" t="str">
        <f>Económico!D194</f>
        <v>Otros Suministros</v>
      </c>
      <c r="E116" s="2">
        <f>Económico!E194</f>
        <v>2000</v>
      </c>
      <c r="F116" s="13">
        <f>Económico!F194</f>
        <v>2000</v>
      </c>
      <c r="G116" s="27">
        <f t="shared" si="10"/>
        <v>0</v>
      </c>
      <c r="H116" s="23">
        <f t="shared" si="9"/>
        <v>0</v>
      </c>
    </row>
    <row r="117" spans="1:8" ht="12" customHeight="1">
      <c r="A117" s="11">
        <f>Económico!A204</f>
        <v>1721</v>
      </c>
      <c r="B117" s="11">
        <f>Económico!B204</f>
        <v>22200</v>
      </c>
      <c r="C117" s="59" t="str">
        <f>Económico!C204</f>
        <v>Protec.y Mejora del M.A.</v>
      </c>
      <c r="D117" s="59" t="str">
        <f>Económico!D204</f>
        <v>Comunicaciones.- Telefónicas</v>
      </c>
      <c r="E117" s="2">
        <f>Económico!E204</f>
        <v>1500</v>
      </c>
      <c r="F117" s="13">
        <f>Económico!F204</f>
        <v>1500</v>
      </c>
      <c r="G117" s="27">
        <f t="shared" si="10"/>
        <v>0</v>
      </c>
      <c r="H117" s="23">
        <f t="shared" si="9"/>
        <v>0</v>
      </c>
    </row>
    <row r="118" spans="1:8" ht="12" customHeight="1">
      <c r="A118" s="11">
        <f>Económico!A217</f>
        <v>1721</v>
      </c>
      <c r="B118" s="11">
        <f>Económico!B217</f>
        <v>22300</v>
      </c>
      <c r="C118" s="59" t="str">
        <f>Económico!C217</f>
        <v>Protec.y Mejora del M.A.</v>
      </c>
      <c r="D118" s="59" t="str">
        <f>Económico!D217</f>
        <v>Transportes</v>
      </c>
      <c r="E118" s="2">
        <f>Económico!E217</f>
        <v>500</v>
      </c>
      <c r="F118" s="13">
        <f>Económico!F217</f>
        <v>500</v>
      </c>
      <c r="G118" s="27">
        <f t="shared" si="10"/>
        <v>0</v>
      </c>
      <c r="H118" s="23">
        <f t="shared" si="9"/>
        <v>0</v>
      </c>
    </row>
    <row r="119" spans="1:8" ht="12" customHeight="1">
      <c r="A119" s="11">
        <f>Económico!A228</f>
        <v>1721</v>
      </c>
      <c r="B119" s="11">
        <f>Económico!B228</f>
        <v>22400</v>
      </c>
      <c r="C119" s="59" t="str">
        <f>Económico!C228</f>
        <v>Protec.y Mejora del M.A.</v>
      </c>
      <c r="D119" s="59" t="str">
        <f>Económico!D228</f>
        <v>Primas de Seguros</v>
      </c>
      <c r="E119" s="2">
        <f>Económico!E228</f>
        <v>1000</v>
      </c>
      <c r="F119" s="13">
        <f>Económico!F228</f>
        <v>1000</v>
      </c>
      <c r="G119" s="27">
        <f t="shared" si="10"/>
        <v>0</v>
      </c>
      <c r="H119" s="23">
        <f t="shared" si="9"/>
        <v>0</v>
      </c>
    </row>
    <row r="120" spans="1:8" ht="12" customHeight="1">
      <c r="A120" s="11">
        <f>Económico!A250</f>
        <v>1721</v>
      </c>
      <c r="B120" s="11">
        <f>Económico!B250</f>
        <v>22602</v>
      </c>
      <c r="C120" s="59" t="str">
        <f>Económico!C250</f>
        <v>Protec.y Mejora del M.A.</v>
      </c>
      <c r="D120" s="59" t="str">
        <f>Económico!D250</f>
        <v>Gastos Diversos.- Publicidad y Propaganda</v>
      </c>
      <c r="E120" s="2">
        <f>Económico!E250</f>
        <v>3000</v>
      </c>
      <c r="F120" s="13">
        <f>Económico!F250</f>
        <v>3000</v>
      </c>
      <c r="G120" s="27">
        <f t="shared" si="10"/>
        <v>0</v>
      </c>
      <c r="H120" s="23">
        <f t="shared" si="9"/>
        <v>0</v>
      </c>
    </row>
    <row r="121" spans="1:8" ht="12" customHeight="1">
      <c r="A121" s="11">
        <f>Económico!A283</f>
        <v>1721</v>
      </c>
      <c r="B121" s="11">
        <f>Económico!B283</f>
        <v>22699</v>
      </c>
      <c r="C121" s="59" t="str">
        <f>Económico!C283</f>
        <v>Protec.y Mejora del M.A.</v>
      </c>
      <c r="D121" s="59" t="str">
        <f>Económico!D283</f>
        <v>Otros Gastos Diversos</v>
      </c>
      <c r="E121" s="2">
        <f>Económico!E283</f>
        <v>12000</v>
      </c>
      <c r="F121" s="13">
        <f>Económico!F283</f>
        <v>12000</v>
      </c>
      <c r="G121" s="27">
        <f t="shared" si="10"/>
        <v>0</v>
      </c>
      <c r="H121" s="23">
        <f t="shared" si="9"/>
        <v>0</v>
      </c>
    </row>
    <row r="122" spans="1:8" ht="12" customHeight="1">
      <c r="A122" s="11">
        <f>Económico!A314</f>
        <v>1721</v>
      </c>
      <c r="B122" s="11">
        <f>Económico!B314</f>
        <v>22700</v>
      </c>
      <c r="C122" s="59" t="str">
        <f>Económico!C314</f>
        <v>Protec.y Mejora del M.A.</v>
      </c>
      <c r="D122" s="59" t="str">
        <f>Económico!D314</f>
        <v>Trabajos de Recogida selectiva de Basuras</v>
      </c>
      <c r="E122" s="2">
        <f>Económico!E314</f>
        <v>19000</v>
      </c>
      <c r="F122" s="13">
        <f>Económico!F314</f>
        <v>18000</v>
      </c>
      <c r="G122" s="27">
        <f t="shared" si="10"/>
        <v>1000</v>
      </c>
      <c r="H122" s="23">
        <f t="shared" si="9"/>
        <v>0.05555555555555555</v>
      </c>
    </row>
    <row r="123" spans="1:8" ht="12" customHeight="1">
      <c r="A123" s="11">
        <f>Económico!A354</f>
        <v>1721</v>
      </c>
      <c r="B123" s="11">
        <f>Económico!B354</f>
        <v>22799</v>
      </c>
      <c r="C123" s="59" t="str">
        <f>Económico!C354</f>
        <v>Protec.y Mejora del M.A.</v>
      </c>
      <c r="D123" s="59" t="str">
        <f>Económico!D354</f>
        <v>Trabajos realizados por otras Empresas</v>
      </c>
      <c r="E123" s="2">
        <f>Económico!E354</f>
        <v>18000</v>
      </c>
      <c r="F123" s="13">
        <f>Económico!F354</f>
        <v>14500</v>
      </c>
      <c r="G123" s="27">
        <f t="shared" si="10"/>
        <v>3500</v>
      </c>
      <c r="H123" s="23">
        <f t="shared" si="9"/>
        <v>0.2413793103448276</v>
      </c>
    </row>
    <row r="124" spans="1:8" ht="12" customHeight="1">
      <c r="A124" s="11">
        <f>Económico!A383</f>
        <v>1721</v>
      </c>
      <c r="B124" s="11">
        <f>Económico!B383</f>
        <v>24000</v>
      </c>
      <c r="C124" s="59" t="str">
        <f>Económico!C383</f>
        <v>Protec.y Mejora del M.A.</v>
      </c>
      <c r="D124" s="59" t="str">
        <f>Económico!D383</f>
        <v>Gastos de Publicaciones</v>
      </c>
      <c r="E124" s="2">
        <f>Económico!E383</f>
        <v>10000</v>
      </c>
      <c r="F124" s="13">
        <f>Económico!F383</f>
        <v>8500</v>
      </c>
      <c r="G124" s="27">
        <f t="shared" si="10"/>
        <v>1500</v>
      </c>
      <c r="H124" s="23">
        <f t="shared" si="9"/>
        <v>0.17647058823529413</v>
      </c>
    </row>
    <row r="125" spans="1:8" ht="12" customHeight="1">
      <c r="A125" s="217" t="s">
        <v>402</v>
      </c>
      <c r="B125" s="217"/>
      <c r="C125" s="217"/>
      <c r="D125" s="217"/>
      <c r="E125" s="4">
        <f>SUM(E113:E124)</f>
        <v>105000</v>
      </c>
      <c r="F125" s="15">
        <f>SUM(F113:F124)</f>
        <v>94600</v>
      </c>
      <c r="G125" s="28">
        <f t="shared" si="10"/>
        <v>10400</v>
      </c>
      <c r="H125" s="24">
        <f aca="true" t="shared" si="11" ref="H125:H132">(E125-F125)/F125</f>
        <v>0.10993657505285412</v>
      </c>
    </row>
    <row r="126" spans="1:8" ht="12" customHeight="1">
      <c r="A126" s="11">
        <f>Económico!A78</f>
        <v>1731</v>
      </c>
      <c r="B126" s="11">
        <f>Económico!B78</f>
        <v>13100</v>
      </c>
      <c r="C126" s="59" t="str">
        <f>Económico!C78</f>
        <v>Mantenimiento Playas</v>
      </c>
      <c r="D126" s="59" t="str">
        <f>Económico!D78</f>
        <v>Personal Laboral Temporal</v>
      </c>
      <c r="E126" s="2">
        <f>Económico!E78</f>
        <v>24900</v>
      </c>
      <c r="F126" s="13">
        <f>Económico!F78</f>
        <v>23900</v>
      </c>
      <c r="G126" s="27">
        <f t="shared" si="10"/>
        <v>1000</v>
      </c>
      <c r="H126" s="23">
        <f t="shared" si="11"/>
        <v>0.04184100418410042</v>
      </c>
    </row>
    <row r="127" spans="1:8" ht="12" customHeight="1">
      <c r="A127" s="11">
        <f>Económico!A116</f>
        <v>1731</v>
      </c>
      <c r="B127" s="11">
        <f>Económico!B116</f>
        <v>16000</v>
      </c>
      <c r="C127" s="59" t="str">
        <f>Económico!C116</f>
        <v>Mantenimiento Playas</v>
      </c>
      <c r="D127" s="59" t="str">
        <f>Económico!D116</f>
        <v>Seguridad Social</v>
      </c>
      <c r="E127" s="2">
        <f>Económico!E116</f>
        <v>7000</v>
      </c>
      <c r="F127" s="13">
        <f>Económico!F116</f>
        <v>6500</v>
      </c>
      <c r="G127" s="27">
        <f t="shared" si="10"/>
        <v>500</v>
      </c>
      <c r="H127" s="23">
        <f t="shared" si="11"/>
        <v>0.07692307692307693</v>
      </c>
    </row>
    <row r="128" spans="1:8" ht="12" customHeight="1">
      <c r="A128" s="11">
        <f>Económico!A284</f>
        <v>1731</v>
      </c>
      <c r="B128" s="11">
        <f>Económico!B284</f>
        <v>22699</v>
      </c>
      <c r="C128" s="59" t="str">
        <f>Económico!C284</f>
        <v>Mantenimiento Playas</v>
      </c>
      <c r="D128" s="59" t="str">
        <f>Económico!D284</f>
        <v>Otros Gastos Diversos</v>
      </c>
      <c r="E128" s="2">
        <f>Económico!E284</f>
        <v>3000</v>
      </c>
      <c r="F128" s="13">
        <f>Económico!F284</f>
        <v>3000</v>
      </c>
      <c r="G128" s="27">
        <f t="shared" si="10"/>
        <v>0</v>
      </c>
      <c r="H128" s="23">
        <f t="shared" si="11"/>
        <v>0</v>
      </c>
    </row>
    <row r="129" spans="1:8" ht="12" customHeight="1">
      <c r="A129" s="11">
        <f>Económico!A327</f>
        <v>1731</v>
      </c>
      <c r="B129" s="11">
        <f>Económico!B327</f>
        <v>22706</v>
      </c>
      <c r="C129" s="59" t="str">
        <f>Económico!C327</f>
        <v>Mantenimiento Playas</v>
      </c>
      <c r="D129" s="59" t="str">
        <f>Económico!D327</f>
        <v>Trabajos otras Empresas.- Limpieza de Playas</v>
      </c>
      <c r="E129" s="2">
        <f>Económico!E327</f>
        <v>10000</v>
      </c>
      <c r="F129" s="13">
        <f>Económico!F327</f>
        <v>10000</v>
      </c>
      <c r="G129" s="27">
        <f>E129-F129</f>
        <v>0</v>
      </c>
      <c r="H129" s="23">
        <f t="shared" si="11"/>
        <v>0</v>
      </c>
    </row>
    <row r="130" spans="1:8" ht="12" customHeight="1">
      <c r="A130" s="11">
        <f>Económico!A355</f>
        <v>1731</v>
      </c>
      <c r="B130" s="11">
        <f>Económico!B355</f>
        <v>22799</v>
      </c>
      <c r="C130" s="59" t="str">
        <f>Económico!C355</f>
        <v>Mantenimiento Playas</v>
      </c>
      <c r="D130" s="59" t="str">
        <f>Económico!D355</f>
        <v>Trabajos Vigilancia y otros en Playas (Rincón)</v>
      </c>
      <c r="E130" s="2">
        <f>Económico!E355</f>
        <v>80000</v>
      </c>
      <c r="F130" s="13">
        <f>Económico!F355</f>
        <v>22000</v>
      </c>
      <c r="G130" s="27">
        <f t="shared" si="10"/>
        <v>58000</v>
      </c>
      <c r="H130" s="23">
        <f t="shared" si="11"/>
        <v>2.6363636363636362</v>
      </c>
    </row>
    <row r="131" spans="1:8" ht="12" customHeight="1">
      <c r="A131" s="217" t="s">
        <v>498</v>
      </c>
      <c r="B131" s="217"/>
      <c r="C131" s="217"/>
      <c r="D131" s="217"/>
      <c r="E131" s="4">
        <f>SUM(E126:E130)</f>
        <v>124900</v>
      </c>
      <c r="F131" s="15">
        <f>SUM(F126:F130)</f>
        <v>65400</v>
      </c>
      <c r="G131" s="28">
        <f t="shared" si="10"/>
        <v>59500</v>
      </c>
      <c r="H131" s="24">
        <f t="shared" si="11"/>
        <v>0.9097859327217125</v>
      </c>
    </row>
    <row r="132" spans="1:8" ht="21" customHeight="1">
      <c r="A132" s="192" t="s">
        <v>141</v>
      </c>
      <c r="B132" s="216"/>
      <c r="C132" s="216"/>
      <c r="D132" s="193"/>
      <c r="E132" s="4">
        <f>E31+E39+E76+E86+E94+E106+E112+E125+E103+E79+E89+E81+E98+E100+E42+E131</f>
        <v>19363800</v>
      </c>
      <c r="F132" s="4">
        <f>F31+F39+F76+F86+F94+F106+F112+F125+F103+F79+F89+F81+F98+F100+F42+F131</f>
        <v>19251100</v>
      </c>
      <c r="G132" s="28">
        <f t="shared" si="10"/>
        <v>112700</v>
      </c>
      <c r="H132" s="24">
        <f t="shared" si="11"/>
        <v>0.0058542109282067</v>
      </c>
    </row>
    <row r="133" spans="1:8" ht="21" customHeight="1">
      <c r="A133" s="18"/>
      <c r="B133" s="18"/>
      <c r="C133" s="210" t="s">
        <v>130</v>
      </c>
      <c r="D133" s="212"/>
      <c r="E133" s="8"/>
      <c r="F133" s="14"/>
      <c r="G133" s="27"/>
      <c r="H133" s="25"/>
    </row>
    <row r="134" spans="1:8" ht="12" customHeight="1">
      <c r="A134" s="11" t="str">
        <f>Económico!A137</f>
        <v>2111</v>
      </c>
      <c r="B134" s="11">
        <f>Económico!B137</f>
        <v>16105</v>
      </c>
      <c r="C134" s="59" t="str">
        <f>Económico!C137</f>
        <v>Pensiones</v>
      </c>
      <c r="D134" s="59" t="str">
        <f>Económico!D137</f>
        <v>Pensiones a cargo de la Entidad</v>
      </c>
      <c r="E134" s="2">
        <f>Económico!E137</f>
        <v>3000</v>
      </c>
      <c r="F134" s="27">
        <f>Económico!F137</f>
        <v>3000</v>
      </c>
      <c r="G134" s="27">
        <f aca="true" t="shared" si="12" ref="G134:G144">E134-F134</f>
        <v>0</v>
      </c>
      <c r="H134" s="23">
        <f aca="true" t="shared" si="13" ref="H134:H142">(E134-F134)/F134</f>
        <v>0</v>
      </c>
    </row>
    <row r="135" spans="1:8" ht="12" customHeight="1">
      <c r="A135" s="217" t="s">
        <v>429</v>
      </c>
      <c r="B135" s="217"/>
      <c r="C135" s="217"/>
      <c r="D135" s="217"/>
      <c r="E135" s="4">
        <f>SUM(E134:E134)</f>
        <v>3000</v>
      </c>
      <c r="F135" s="15">
        <f>SUM(F134:F134)</f>
        <v>3000</v>
      </c>
      <c r="G135" s="28">
        <f t="shared" si="12"/>
        <v>0</v>
      </c>
      <c r="H135" s="24">
        <f t="shared" si="13"/>
        <v>0</v>
      </c>
    </row>
    <row r="136" spans="1:8" ht="12" customHeight="1">
      <c r="A136" s="11" t="str">
        <f>Económico!A134</f>
        <v>2211</v>
      </c>
      <c r="B136" s="11">
        <f>Económico!B134</f>
        <v>16008</v>
      </c>
      <c r="C136" s="59" t="str">
        <f>Económico!C134</f>
        <v>Prestaciones a Empleados</v>
      </c>
      <c r="D136" s="59" t="str">
        <f>Económico!D134</f>
        <v>Asistencia Médico-Farmaceútica al Personal</v>
      </c>
      <c r="E136" s="2">
        <f>Económico!E134</f>
        <v>25000</v>
      </c>
      <c r="F136" s="13">
        <f>Económico!F134</f>
        <v>25000</v>
      </c>
      <c r="G136" s="27">
        <f t="shared" si="12"/>
        <v>0</v>
      </c>
      <c r="H136" s="23">
        <f t="shared" si="13"/>
        <v>0</v>
      </c>
    </row>
    <row r="137" spans="1:8" ht="12" customHeight="1">
      <c r="A137" s="11" t="str">
        <f>Económico!A135</f>
        <v>2211</v>
      </c>
      <c r="B137" s="11">
        <f>Económico!B135</f>
        <v>16103</v>
      </c>
      <c r="C137" s="59" t="str">
        <f>Económico!C135</f>
        <v>Prestaciones a Empleados</v>
      </c>
      <c r="D137" s="59" t="str">
        <f>Económico!D135</f>
        <v>Funcionarios.- Premios y otros</v>
      </c>
      <c r="E137" s="2">
        <f>Económico!E135</f>
        <v>10000</v>
      </c>
      <c r="F137" s="13">
        <f>Económico!F135</f>
        <v>39500</v>
      </c>
      <c r="G137" s="27">
        <f t="shared" si="12"/>
        <v>-29500</v>
      </c>
      <c r="H137" s="124">
        <f t="shared" si="13"/>
        <v>-0.7468354430379747</v>
      </c>
    </row>
    <row r="138" spans="1:8" ht="12" customHeight="1">
      <c r="A138" s="11" t="str">
        <f>Económico!A136</f>
        <v>2211</v>
      </c>
      <c r="B138" s="11">
        <f>Económico!B136</f>
        <v>16104</v>
      </c>
      <c r="C138" s="59" t="str">
        <f>Económico!C136</f>
        <v>Prestaciones a Empleados</v>
      </c>
      <c r="D138" s="59" t="str">
        <f>Económico!D136</f>
        <v>Personal Laboral.- Premios y otros</v>
      </c>
      <c r="E138" s="2">
        <f>Económico!E136</f>
        <v>10000</v>
      </c>
      <c r="F138" s="13">
        <f>Económico!F136</f>
        <v>22400</v>
      </c>
      <c r="G138" s="27">
        <f t="shared" si="12"/>
        <v>-12400</v>
      </c>
      <c r="H138" s="124">
        <f t="shared" si="13"/>
        <v>-0.5535714285714286</v>
      </c>
    </row>
    <row r="139" spans="1:8" ht="12" customHeight="1">
      <c r="A139" s="11" t="str">
        <f>Económico!A144</f>
        <v>2211</v>
      </c>
      <c r="B139" s="11">
        <f>Económico!B144</f>
        <v>16202</v>
      </c>
      <c r="C139" s="59" t="str">
        <f>Económico!C144</f>
        <v>Prestaciones a Empleados</v>
      </c>
      <c r="D139" s="59" t="str">
        <f>Económico!D144</f>
        <v>Gastos Sociales.- Transporte del Personal</v>
      </c>
      <c r="E139" s="2">
        <f>Económico!E144</f>
        <v>30000</v>
      </c>
      <c r="F139" s="13">
        <f>Económico!F144</f>
        <v>24000</v>
      </c>
      <c r="G139" s="27">
        <f t="shared" si="12"/>
        <v>6000</v>
      </c>
      <c r="H139" s="23">
        <f t="shared" si="13"/>
        <v>0.25</v>
      </c>
    </row>
    <row r="140" spans="1:8" ht="12" customHeight="1">
      <c r="A140" s="11" t="str">
        <f>Económico!A145</f>
        <v>2211</v>
      </c>
      <c r="B140" s="11">
        <f>Económico!B145</f>
        <v>16204</v>
      </c>
      <c r="C140" s="59" t="str">
        <f>Económico!C145</f>
        <v>Prestaciones a Empleados</v>
      </c>
      <c r="D140" s="59" t="str">
        <f>Económico!D145</f>
        <v>Gastos Sociales.- Acción Social</v>
      </c>
      <c r="E140" s="2">
        <f>Económico!E145</f>
        <v>15000</v>
      </c>
      <c r="F140" s="13">
        <f>Económico!F145</f>
        <v>10500</v>
      </c>
      <c r="G140" s="27">
        <f t="shared" si="12"/>
        <v>4500</v>
      </c>
      <c r="H140" s="23">
        <f t="shared" si="13"/>
        <v>0.42857142857142855</v>
      </c>
    </row>
    <row r="141" spans="1:8" ht="12" customHeight="1">
      <c r="A141" s="11" t="str">
        <f>Económico!A146</f>
        <v>2211</v>
      </c>
      <c r="B141" s="11">
        <f>Económico!B146</f>
        <v>16205</v>
      </c>
      <c r="C141" s="59" t="str">
        <f>Económico!C146</f>
        <v>Prestaciones a Empleados</v>
      </c>
      <c r="D141" s="59" t="str">
        <f>Económico!D146</f>
        <v>Gastos Sociales.- Seguros del Personal</v>
      </c>
      <c r="E141" s="2">
        <f>Económico!E146</f>
        <v>104000</v>
      </c>
      <c r="F141" s="13">
        <f>Económico!F146</f>
        <v>85000</v>
      </c>
      <c r="G141" s="27">
        <f t="shared" si="12"/>
        <v>19000</v>
      </c>
      <c r="H141" s="23">
        <f t="shared" si="13"/>
        <v>0.2235294117647059</v>
      </c>
    </row>
    <row r="142" spans="1:8" ht="12" customHeight="1">
      <c r="A142" s="11" t="str">
        <f>Económico!A147</f>
        <v>2211</v>
      </c>
      <c r="B142" s="11">
        <f>Económico!B147</f>
        <v>16209</v>
      </c>
      <c r="C142" s="59" t="str">
        <f>Económico!C147</f>
        <v>Prestaciones a Empleados</v>
      </c>
      <c r="D142" s="59" t="str">
        <f>Económico!D147</f>
        <v>Seguridad y Salud Laboral del Personal</v>
      </c>
      <c r="E142" s="2">
        <f>Económico!E147</f>
        <v>22000</v>
      </c>
      <c r="F142" s="13">
        <f>Económico!F147</f>
        <v>20000</v>
      </c>
      <c r="G142" s="27">
        <f t="shared" si="12"/>
        <v>2000</v>
      </c>
      <c r="H142" s="23">
        <f t="shared" si="13"/>
        <v>0.1</v>
      </c>
    </row>
    <row r="143" spans="1:8" ht="12" customHeight="1">
      <c r="A143" s="217" t="s">
        <v>431</v>
      </c>
      <c r="B143" s="217"/>
      <c r="C143" s="217"/>
      <c r="D143" s="217"/>
      <c r="E143" s="4">
        <f>SUM(E136:E142)</f>
        <v>216000</v>
      </c>
      <c r="F143" s="15">
        <f>SUM(F136:F142)</f>
        <v>226400</v>
      </c>
      <c r="G143" s="28">
        <f t="shared" si="12"/>
        <v>-10400</v>
      </c>
      <c r="H143" s="158">
        <f aca="true" t="shared" si="14" ref="H143:H179">(E143-F143)/F143</f>
        <v>-0.045936395759717315</v>
      </c>
    </row>
    <row r="144" spans="1:8" ht="12" customHeight="1">
      <c r="A144" s="11">
        <f>Económico!A10</f>
        <v>2311</v>
      </c>
      <c r="B144" s="11">
        <f>Económico!B10</f>
        <v>12000</v>
      </c>
      <c r="C144" s="59" t="str">
        <f>Económico!C10</f>
        <v>Asistencia Social</v>
      </c>
      <c r="D144" s="59" t="str">
        <f>Económico!D10</f>
        <v>Pnal. Funcionario.- Sueldos Grupo A1</v>
      </c>
      <c r="E144" s="2">
        <f>Económico!E10</f>
        <v>15300</v>
      </c>
      <c r="F144" s="13">
        <f>Económico!F10</f>
        <v>15000</v>
      </c>
      <c r="G144" s="27">
        <f t="shared" si="12"/>
        <v>300</v>
      </c>
      <c r="H144" s="23">
        <f t="shared" si="14"/>
        <v>0.02</v>
      </c>
    </row>
    <row r="145" spans="1:8" ht="12" customHeight="1">
      <c r="A145" s="11">
        <f>Económico!A15</f>
        <v>2311</v>
      </c>
      <c r="B145" s="11">
        <f>Económico!B15</f>
        <v>12001</v>
      </c>
      <c r="C145" s="59" t="str">
        <f>Económico!C15</f>
        <v>Asistencia Social</v>
      </c>
      <c r="D145" s="59" t="str">
        <f>Económico!D15</f>
        <v>Pnal. Funcionario.- Sueldos Grupo A2</v>
      </c>
      <c r="E145" s="2">
        <f>Económico!E15</f>
        <v>13500</v>
      </c>
      <c r="F145" s="13">
        <f>Económico!F15</f>
        <v>13200</v>
      </c>
      <c r="G145" s="27">
        <f aca="true" t="shared" si="15" ref="G145:G151">E145-F145</f>
        <v>300</v>
      </c>
      <c r="H145" s="23">
        <f t="shared" si="14"/>
        <v>0.022727272727272728</v>
      </c>
    </row>
    <row r="146" spans="1:8" ht="12" customHeight="1">
      <c r="A146" s="11">
        <f>Económico!A20</f>
        <v>2311</v>
      </c>
      <c r="B146" s="11">
        <f>Económico!B20</f>
        <v>12003</v>
      </c>
      <c r="C146" s="59" t="str">
        <f>Económico!C20</f>
        <v>Asistencia Social</v>
      </c>
      <c r="D146" s="59" t="str">
        <f>Económico!D20</f>
        <v>Pnal. Funcionario.- Sueldos Grupo C1</v>
      </c>
      <c r="E146" s="2">
        <f>Económico!E20</f>
        <v>10300</v>
      </c>
      <c r="F146" s="13">
        <f>Económico!F20</f>
        <v>10100</v>
      </c>
      <c r="G146" s="27">
        <f>E146-F146</f>
        <v>200</v>
      </c>
      <c r="H146" s="23">
        <f t="shared" si="14"/>
        <v>0.019801980198019802</v>
      </c>
    </row>
    <row r="147" spans="1:8" ht="12" customHeight="1">
      <c r="A147" s="11">
        <f>Económico!A25</f>
        <v>2311</v>
      </c>
      <c r="B147" s="11">
        <f>Económico!B25</f>
        <v>12004</v>
      </c>
      <c r="C147" s="59" t="str">
        <f>Económico!C25</f>
        <v>Asistencia Social</v>
      </c>
      <c r="D147" s="59" t="str">
        <f>Económico!D25</f>
        <v>Pnal. Funcionario.- Sueldos Grupo C2</v>
      </c>
      <c r="E147" s="2">
        <f>Económico!E25</f>
        <v>34900</v>
      </c>
      <c r="F147" s="13">
        <f>Económico!F25</f>
        <v>34200</v>
      </c>
      <c r="G147" s="27">
        <f t="shared" si="15"/>
        <v>700</v>
      </c>
      <c r="H147" s="23">
        <f t="shared" si="14"/>
        <v>0.02046783625730994</v>
      </c>
    </row>
    <row r="148" spans="1:8" ht="12" customHeight="1">
      <c r="A148" s="11">
        <f>Económico!A31</f>
        <v>2311</v>
      </c>
      <c r="B148" s="11">
        <f>Económico!B31</f>
        <v>12006</v>
      </c>
      <c r="C148" s="59" t="str">
        <f>Económico!C31</f>
        <v>Asistencia Social</v>
      </c>
      <c r="D148" s="59" t="str">
        <f>Económico!D31</f>
        <v>Pnal. Funcionario.- Trienios</v>
      </c>
      <c r="E148" s="2">
        <f>Económico!E31</f>
        <v>12900</v>
      </c>
      <c r="F148" s="13">
        <f>Económico!F31</f>
        <v>12200</v>
      </c>
      <c r="G148" s="27">
        <f t="shared" si="15"/>
        <v>700</v>
      </c>
      <c r="H148" s="23">
        <f t="shared" si="14"/>
        <v>0.05737704918032787</v>
      </c>
    </row>
    <row r="149" spans="1:8" ht="12" customHeight="1">
      <c r="A149" s="11">
        <f>Económico!A37</f>
        <v>2311</v>
      </c>
      <c r="B149" s="11">
        <f>Económico!B37</f>
        <v>12100</v>
      </c>
      <c r="C149" s="59" t="str">
        <f>Económico!C37</f>
        <v>Asistencia Social</v>
      </c>
      <c r="D149" s="59" t="str">
        <f>Económico!D37</f>
        <v>Pnal. Funcionario.- Complemento Destino</v>
      </c>
      <c r="E149" s="2">
        <f>Económico!E37</f>
        <v>50100</v>
      </c>
      <c r="F149" s="13">
        <f>Económico!F37</f>
        <v>49100</v>
      </c>
      <c r="G149" s="27">
        <f t="shared" si="15"/>
        <v>1000</v>
      </c>
      <c r="H149" s="23">
        <f t="shared" si="14"/>
        <v>0.020366598778004074</v>
      </c>
    </row>
    <row r="150" spans="1:8" ht="12" customHeight="1">
      <c r="A150" s="11">
        <f>Económico!A43</f>
        <v>2311</v>
      </c>
      <c r="B150" s="11">
        <f>Económico!B43</f>
        <v>12101</v>
      </c>
      <c r="C150" s="59" t="str">
        <f>Económico!C43</f>
        <v>Asistencia Social</v>
      </c>
      <c r="D150" s="59" t="str">
        <f>Económico!D43</f>
        <v>Pnal. Funcionario.- Complemento Específico</v>
      </c>
      <c r="E150" s="2">
        <f>Económico!E43</f>
        <v>77600</v>
      </c>
      <c r="F150" s="13">
        <f>Económico!F43</f>
        <v>76100</v>
      </c>
      <c r="G150" s="27">
        <f t="shared" si="15"/>
        <v>1500</v>
      </c>
      <c r="H150" s="23">
        <f t="shared" si="14"/>
        <v>0.01971090670170828</v>
      </c>
    </row>
    <row r="151" spans="1:8" ht="12" customHeight="1">
      <c r="A151" s="11">
        <f>Económico!A49</f>
        <v>2311</v>
      </c>
      <c r="B151" s="11">
        <f>Económico!B49</f>
        <v>12103</v>
      </c>
      <c r="C151" s="59" t="str">
        <f>Económico!C49</f>
        <v>Asistencia Social</v>
      </c>
      <c r="D151" s="59" t="str">
        <f>Económico!D49</f>
        <v>Pnal. Funcionario.- Indemnización Residencia</v>
      </c>
      <c r="E151" s="2">
        <f>Económico!E49</f>
        <v>10100</v>
      </c>
      <c r="F151" s="13">
        <f>Económico!F49</f>
        <v>9900</v>
      </c>
      <c r="G151" s="27">
        <f t="shared" si="15"/>
        <v>200</v>
      </c>
      <c r="H151" s="23">
        <f t="shared" si="14"/>
        <v>0.020202020202020204</v>
      </c>
    </row>
    <row r="152" spans="1:8" ht="12" customHeight="1">
      <c r="A152" s="11">
        <f>Económico!A56</f>
        <v>2311</v>
      </c>
      <c r="B152" s="11">
        <f>Económico!B56</f>
        <v>13000</v>
      </c>
      <c r="C152" s="59" t="str">
        <f>Económico!C56</f>
        <v>Asistencia Social</v>
      </c>
      <c r="D152" s="59" t="str">
        <f>Económico!D56</f>
        <v>Personal Laboral Fijo</v>
      </c>
      <c r="E152" s="2">
        <f>Económico!E56</f>
        <v>518500</v>
      </c>
      <c r="F152" s="13">
        <f>Económico!F56</f>
        <v>523100</v>
      </c>
      <c r="G152" s="27">
        <f aca="true" t="shared" si="16" ref="G152:G182">E152-F152</f>
        <v>-4600</v>
      </c>
      <c r="H152" s="124">
        <f t="shared" si="14"/>
        <v>-0.0087937296883961</v>
      </c>
    </row>
    <row r="153" spans="1:8" ht="12" customHeight="1">
      <c r="A153" s="11">
        <f>Económico!A72</f>
        <v>2311</v>
      </c>
      <c r="B153" s="11">
        <f>Económico!B72</f>
        <v>13001</v>
      </c>
      <c r="C153" s="59" t="str">
        <f>Económico!C72</f>
        <v>Asistencia Social</v>
      </c>
      <c r="D153" s="59" t="str">
        <f>Económico!D72</f>
        <v>Horas Extraordinarias Personal Laboral</v>
      </c>
      <c r="E153" s="2">
        <f>Económico!E72</f>
        <v>1000</v>
      </c>
      <c r="F153" s="13">
        <f>Económico!F72</f>
        <v>1000</v>
      </c>
      <c r="G153" s="27">
        <f t="shared" si="16"/>
        <v>0</v>
      </c>
      <c r="H153" s="23">
        <f t="shared" si="14"/>
        <v>0</v>
      </c>
    </row>
    <row r="154" spans="1:8" ht="12" customHeight="1">
      <c r="A154" s="11">
        <f>Económico!A79</f>
        <v>2311</v>
      </c>
      <c r="B154" s="11">
        <f>Económico!B79</f>
        <v>13100</v>
      </c>
      <c r="C154" s="59" t="str">
        <f>Económico!C79</f>
        <v>Asistencia Social</v>
      </c>
      <c r="D154" s="59" t="str">
        <f>Económico!D79</f>
        <v>Personal Laboral Temporal</v>
      </c>
      <c r="E154" s="2">
        <f>Económico!E79</f>
        <v>238500</v>
      </c>
      <c r="F154" s="13">
        <f>Económico!F79</f>
        <v>218500</v>
      </c>
      <c r="G154" s="27">
        <f t="shared" si="16"/>
        <v>20000</v>
      </c>
      <c r="H154" s="23">
        <f t="shared" si="14"/>
        <v>0.09153318077803203</v>
      </c>
    </row>
    <row r="155" spans="1:8" ht="12" customHeight="1">
      <c r="A155" s="11">
        <f>Económico!A90</f>
        <v>2311</v>
      </c>
      <c r="B155" s="11">
        <f>Económico!B90</f>
        <v>14300</v>
      </c>
      <c r="C155" s="59" t="str">
        <f>Económico!C90</f>
        <v>Asistencia Social</v>
      </c>
      <c r="D155" s="59" t="str">
        <f>Económico!D90</f>
        <v>Otro Personal.- Sustituciones y otros</v>
      </c>
      <c r="E155" s="2">
        <f>Económico!E90</f>
        <v>5000</v>
      </c>
      <c r="F155" s="13">
        <f>Económico!F90</f>
        <v>1000</v>
      </c>
      <c r="G155" s="27">
        <f t="shared" si="16"/>
        <v>4000</v>
      </c>
      <c r="H155" s="23">
        <f t="shared" si="14"/>
        <v>4</v>
      </c>
    </row>
    <row r="156" spans="1:8" ht="12" customHeight="1">
      <c r="A156" s="11">
        <f>Económico!A91</f>
        <v>2311</v>
      </c>
      <c r="B156" s="11">
        <f>Económico!B91</f>
        <v>14301</v>
      </c>
      <c r="C156" s="59" t="str">
        <f>Económico!C91</f>
        <v>Asistencia Social</v>
      </c>
      <c r="D156" s="59" t="str">
        <f>Económico!D91</f>
        <v>Otro Personal.- Plan Empleo Social (cofinanciado)</v>
      </c>
      <c r="E156" s="2">
        <f>Económico!E91</f>
        <v>540000</v>
      </c>
      <c r="F156" s="13">
        <f>Económico!F91</f>
        <v>447800</v>
      </c>
      <c r="G156" s="27">
        <f t="shared" si="16"/>
        <v>92200</v>
      </c>
      <c r="H156" s="23">
        <f t="shared" si="14"/>
        <v>0.205895489057615</v>
      </c>
    </row>
    <row r="157" spans="1:8" ht="12" customHeight="1">
      <c r="A157" s="11">
        <f>Económico!A103</f>
        <v>2311</v>
      </c>
      <c r="B157" s="11">
        <f>Económico!B103</f>
        <v>15000</v>
      </c>
      <c r="C157" s="59" t="str">
        <f>Económico!C103</f>
        <v>Asistencia Social</v>
      </c>
      <c r="D157" s="59" t="str">
        <f>Económico!D103</f>
        <v>Productividad</v>
      </c>
      <c r="E157" s="2">
        <f>Económico!E103</f>
        <v>500</v>
      </c>
      <c r="F157" s="13">
        <f>Económico!F103</f>
        <v>500</v>
      </c>
      <c r="G157" s="27">
        <f t="shared" si="16"/>
        <v>0</v>
      </c>
      <c r="H157" s="23">
        <f t="shared" si="14"/>
        <v>0</v>
      </c>
    </row>
    <row r="158" spans="1:8" ht="12" customHeight="1">
      <c r="A158" s="11">
        <f>Económico!A108</f>
        <v>2311</v>
      </c>
      <c r="B158" s="11">
        <f>Económico!B108</f>
        <v>15100</v>
      </c>
      <c r="C158" s="59" t="str">
        <f>Económico!C108</f>
        <v>Asistencia Social</v>
      </c>
      <c r="D158" s="59" t="str">
        <f>Económico!D108</f>
        <v>Gratificaciones Personal Funcionario</v>
      </c>
      <c r="E158" s="2">
        <f>Económico!E108</f>
        <v>500</v>
      </c>
      <c r="F158" s="13">
        <f>Económico!F108</f>
        <v>500</v>
      </c>
      <c r="G158" s="27">
        <f t="shared" si="16"/>
        <v>0</v>
      </c>
      <c r="H158" s="23">
        <f t="shared" si="14"/>
        <v>0</v>
      </c>
    </row>
    <row r="159" spans="1:8" ht="12" customHeight="1">
      <c r="A159" s="11">
        <f>Económico!A117</f>
        <v>2311</v>
      </c>
      <c r="B159" s="11">
        <f>Económico!B117</f>
        <v>16000</v>
      </c>
      <c r="C159" s="59" t="str">
        <f>Económico!C117</f>
        <v>Asistencia Social</v>
      </c>
      <c r="D159" s="59" t="str">
        <f>Económico!D117</f>
        <v>Seguridad Social</v>
      </c>
      <c r="E159" s="2">
        <f>Económico!E117</f>
        <v>350000</v>
      </c>
      <c r="F159" s="13">
        <f>Económico!F117</f>
        <v>270000</v>
      </c>
      <c r="G159" s="27">
        <f t="shared" si="16"/>
        <v>80000</v>
      </c>
      <c r="H159" s="23">
        <f t="shared" si="14"/>
        <v>0.2962962962962963</v>
      </c>
    </row>
    <row r="160" spans="1:8" ht="12" customHeight="1">
      <c r="A160" s="11">
        <f>Económico!A140</f>
        <v>2311</v>
      </c>
      <c r="B160" s="11">
        <f>Económico!B140</f>
        <v>16200</v>
      </c>
      <c r="C160" s="59" t="str">
        <f>Económico!C140</f>
        <v>Asistencia Social</v>
      </c>
      <c r="D160" s="59" t="str">
        <f>Económico!D140</f>
        <v>Formación y Perfeccionamiento</v>
      </c>
      <c r="E160" s="2">
        <f>Económico!E140</f>
        <v>500</v>
      </c>
      <c r="F160" s="13">
        <f>Económico!F140</f>
        <v>500</v>
      </c>
      <c r="G160" s="27">
        <f t="shared" si="16"/>
        <v>0</v>
      </c>
      <c r="H160" s="23">
        <f t="shared" si="14"/>
        <v>0</v>
      </c>
    </row>
    <row r="161" spans="1:8" ht="12" customHeight="1">
      <c r="A161" s="11">
        <f>Económico!A155</f>
        <v>2311</v>
      </c>
      <c r="B161" s="11">
        <f>Económico!B155</f>
        <v>20500</v>
      </c>
      <c r="C161" s="59" t="str">
        <f>Económico!C155</f>
        <v>Asistencia Social</v>
      </c>
      <c r="D161" s="59" t="str">
        <f>Económico!D155</f>
        <v>Arrendamientos.- Mobiliario y Enseres</v>
      </c>
      <c r="E161" s="2">
        <f>Económico!E155</f>
        <v>5000</v>
      </c>
      <c r="F161" s="13">
        <f>Económico!F155</f>
        <v>5000</v>
      </c>
      <c r="G161" s="27">
        <f>E161-F161</f>
        <v>0</v>
      </c>
      <c r="H161" s="23">
        <f t="shared" si="14"/>
        <v>0</v>
      </c>
    </row>
    <row r="162" spans="1:8" ht="12" customHeight="1">
      <c r="A162" s="11">
        <f>Económico!A164</f>
        <v>2311</v>
      </c>
      <c r="B162" s="11">
        <f>Económico!B164</f>
        <v>21300</v>
      </c>
      <c r="C162" s="59" t="str">
        <f>Económico!C164</f>
        <v>Asistencia Social</v>
      </c>
      <c r="D162" s="59" t="str">
        <f>Económico!D164</f>
        <v>R.M.C.- Maquinaria, Instalaciones y Utillaje</v>
      </c>
      <c r="E162" s="2">
        <f>Económico!E164</f>
        <v>5000</v>
      </c>
      <c r="F162" s="13">
        <f>Económico!F164</f>
        <v>4000</v>
      </c>
      <c r="G162" s="27">
        <f t="shared" si="16"/>
        <v>1000</v>
      </c>
      <c r="H162" s="23">
        <f t="shared" si="14"/>
        <v>0.25</v>
      </c>
    </row>
    <row r="163" spans="1:8" ht="12" customHeight="1">
      <c r="A163" s="11">
        <f>Económico!A179</f>
        <v>2311</v>
      </c>
      <c r="B163" s="11">
        <f>Económico!B179</f>
        <v>22100</v>
      </c>
      <c r="C163" s="59" t="str">
        <f>Económico!C179</f>
        <v>Asistencia Social</v>
      </c>
      <c r="D163" s="59" t="str">
        <f>Económico!D179</f>
        <v>Suministros.- Energía Eléctrica</v>
      </c>
      <c r="E163" s="2">
        <f>Económico!E179</f>
        <v>1000</v>
      </c>
      <c r="F163" s="13">
        <f>Económico!F179</f>
        <v>13000</v>
      </c>
      <c r="G163" s="27">
        <f t="shared" si="16"/>
        <v>-12000</v>
      </c>
      <c r="H163" s="124">
        <f t="shared" si="14"/>
        <v>-0.9230769230769231</v>
      </c>
    </row>
    <row r="164" spans="1:8" ht="12" customHeight="1">
      <c r="A164" s="11">
        <f>Económico!A188</f>
        <v>2311</v>
      </c>
      <c r="B164" s="11">
        <f>Económico!B188</f>
        <v>22104</v>
      </c>
      <c r="C164" s="59" t="str">
        <f>Económico!C188</f>
        <v>Asistencia Social</v>
      </c>
      <c r="D164" s="59" t="str">
        <f>Económico!D188</f>
        <v>Suministros.- Vestuario</v>
      </c>
      <c r="E164" s="2">
        <f>Económico!E188</f>
        <v>2000</v>
      </c>
      <c r="F164" s="13">
        <f>Económico!F188</f>
        <v>2000</v>
      </c>
      <c r="G164" s="27">
        <f t="shared" si="16"/>
        <v>0</v>
      </c>
      <c r="H164" s="23">
        <f t="shared" si="14"/>
        <v>0</v>
      </c>
    </row>
    <row r="165" spans="1:8" ht="12" customHeight="1">
      <c r="A165" s="11">
        <f>Económico!A205</f>
        <v>2311</v>
      </c>
      <c r="B165" s="11">
        <f>Económico!B205</f>
        <v>22200</v>
      </c>
      <c r="C165" s="59" t="str">
        <f>Económico!C205</f>
        <v>Asistencia Social</v>
      </c>
      <c r="D165" s="59" t="str">
        <f>Económico!D205</f>
        <v>Comunicaciones.- Telefónicas</v>
      </c>
      <c r="E165" s="2">
        <f>Económico!E205</f>
        <v>22000</v>
      </c>
      <c r="F165" s="13">
        <f>Económico!F205</f>
        <v>22000</v>
      </c>
      <c r="G165" s="27">
        <f t="shared" si="16"/>
        <v>0</v>
      </c>
      <c r="H165" s="23">
        <f t="shared" si="14"/>
        <v>0</v>
      </c>
    </row>
    <row r="166" spans="1:8" ht="12" customHeight="1">
      <c r="A166" s="11">
        <f>Económico!A218</f>
        <v>2311</v>
      </c>
      <c r="B166" s="11">
        <f>Económico!B218</f>
        <v>22300</v>
      </c>
      <c r="C166" s="59" t="str">
        <f>Económico!C218</f>
        <v>Asistencia Social</v>
      </c>
      <c r="D166" s="59" t="str">
        <f>Económico!D218</f>
        <v>Transportes</v>
      </c>
      <c r="E166" s="2">
        <f>Económico!E218</f>
        <v>8000</v>
      </c>
      <c r="F166" s="13">
        <f>Económico!F218</f>
        <v>8000</v>
      </c>
      <c r="G166" s="27">
        <f t="shared" si="16"/>
        <v>0</v>
      </c>
      <c r="H166" s="23">
        <f t="shared" si="14"/>
        <v>0</v>
      </c>
    </row>
    <row r="167" spans="1:8" ht="12" customHeight="1">
      <c r="A167" s="11">
        <f>Económico!A229</f>
        <v>2311</v>
      </c>
      <c r="B167" s="11">
        <f>Económico!B229</f>
        <v>22400</v>
      </c>
      <c r="C167" s="59" t="str">
        <f>Económico!C229</f>
        <v>Asistencia Social</v>
      </c>
      <c r="D167" s="59" t="str">
        <f>Económico!D229</f>
        <v>Primas de Seguros</v>
      </c>
      <c r="E167" s="2">
        <f>Económico!E229</f>
        <v>1000</v>
      </c>
      <c r="F167" s="13">
        <f>Económico!F229</f>
        <v>1000</v>
      </c>
      <c r="G167" s="27">
        <f t="shared" si="16"/>
        <v>0</v>
      </c>
      <c r="H167" s="23">
        <f t="shared" si="14"/>
        <v>0</v>
      </c>
    </row>
    <row r="168" spans="1:8" ht="12" customHeight="1">
      <c r="A168" s="11">
        <f>Económico!A239</f>
        <v>2311</v>
      </c>
      <c r="B168" s="11">
        <f>Económico!B239</f>
        <v>22601</v>
      </c>
      <c r="C168" s="59" t="str">
        <f>Económico!C239</f>
        <v>Asistencia Social</v>
      </c>
      <c r="D168" s="59" t="str">
        <f>Económico!D239</f>
        <v>Atenciones protocolarias y representativas</v>
      </c>
      <c r="E168" s="2">
        <f>Económico!E239</f>
        <v>1000</v>
      </c>
      <c r="F168" s="13">
        <f>Económico!F239</f>
        <v>1000</v>
      </c>
      <c r="G168" s="27">
        <f t="shared" si="16"/>
        <v>0</v>
      </c>
      <c r="H168" s="23">
        <f t="shared" si="14"/>
        <v>0</v>
      </c>
    </row>
    <row r="169" spans="1:8" ht="12" customHeight="1">
      <c r="A169" s="11">
        <f>Económico!A251</f>
        <v>2311</v>
      </c>
      <c r="B169" s="11">
        <f>Económico!B251</f>
        <v>22602</v>
      </c>
      <c r="C169" s="59" t="str">
        <f>Económico!C251</f>
        <v>Asistencia Social</v>
      </c>
      <c r="D169" s="59" t="str">
        <f>Económico!D251</f>
        <v>Gastos Diversos.- Publicidad y Propaganda</v>
      </c>
      <c r="E169" s="2">
        <f>Económico!E251</f>
        <v>2000</v>
      </c>
      <c r="F169" s="13">
        <f>Económico!F251</f>
        <v>2000</v>
      </c>
      <c r="G169" s="27">
        <f t="shared" si="16"/>
        <v>0</v>
      </c>
      <c r="H169" s="23">
        <f t="shared" si="14"/>
        <v>0</v>
      </c>
    </row>
    <row r="170" spans="1:8" ht="12" customHeight="1">
      <c r="A170" s="11">
        <f>Económico!A285</f>
        <v>2311</v>
      </c>
      <c r="B170" s="11">
        <f>Económico!B285</f>
        <v>22699</v>
      </c>
      <c r="C170" s="59" t="str">
        <f>Económico!C285</f>
        <v>Asistencia Social</v>
      </c>
      <c r="D170" s="59" t="str">
        <f>Económico!D285</f>
        <v>Otros Gastos Diversos</v>
      </c>
      <c r="E170" s="2">
        <f>Económico!E285</f>
        <v>35000</v>
      </c>
      <c r="F170" s="13">
        <f>Económico!F285</f>
        <v>35000</v>
      </c>
      <c r="G170" s="27">
        <f t="shared" si="16"/>
        <v>0</v>
      </c>
      <c r="H170" s="23">
        <f t="shared" si="14"/>
        <v>0</v>
      </c>
    </row>
    <row r="171" spans="1:8" ht="12" customHeight="1">
      <c r="A171" s="11">
        <f>Económico!A338</f>
        <v>2311</v>
      </c>
      <c r="B171" s="11">
        <f>Económico!B338</f>
        <v>22707</v>
      </c>
      <c r="C171" s="59" t="str">
        <f>Económico!C338</f>
        <v>Asistencia Social</v>
      </c>
      <c r="D171" s="59" t="str">
        <f>Económico!D338</f>
        <v>Trabajos otras Empresas.- Mediación comunitaria </v>
      </c>
      <c r="E171" s="2">
        <f>Económico!E338</f>
        <v>18000</v>
      </c>
      <c r="F171" s="13">
        <f>Económico!F338</f>
        <v>0</v>
      </c>
      <c r="G171" s="27">
        <f>E171-F171</f>
        <v>18000</v>
      </c>
      <c r="H171" s="132" t="s">
        <v>184</v>
      </c>
    </row>
    <row r="172" spans="1:8" ht="12" customHeight="1">
      <c r="A172" s="11">
        <f>Económico!A356</f>
        <v>2311</v>
      </c>
      <c r="B172" s="11">
        <f>Económico!B356</f>
        <v>22799</v>
      </c>
      <c r="C172" s="59" t="str">
        <f>Económico!C356</f>
        <v>Asistencia Social</v>
      </c>
      <c r="D172" s="59" t="str">
        <f>Económico!D356</f>
        <v>Trabajos Ss. Carácter Social.- Gestión Piso Exclusión Soc.</v>
      </c>
      <c r="E172" s="2">
        <f>Económico!E356</f>
        <v>18000</v>
      </c>
      <c r="F172" s="13">
        <f>Económico!F356</f>
        <v>0</v>
      </c>
      <c r="G172" s="27">
        <f>E172-F172</f>
        <v>18000</v>
      </c>
      <c r="H172" s="132" t="s">
        <v>184</v>
      </c>
    </row>
    <row r="173" spans="1:8" ht="12" customHeight="1">
      <c r="A173" s="11">
        <f>Económico!A371</f>
        <v>2311</v>
      </c>
      <c r="B173" s="11">
        <f>Económico!B371</f>
        <v>23020</v>
      </c>
      <c r="C173" s="59" t="str">
        <f>Económico!C371</f>
        <v>Asistencia Social</v>
      </c>
      <c r="D173" s="59" t="str">
        <f>Económico!D371</f>
        <v>Dietas del Personal</v>
      </c>
      <c r="E173" s="2">
        <f>Económico!E371</f>
        <v>500</v>
      </c>
      <c r="F173" s="13">
        <f>Económico!F371</f>
        <v>500</v>
      </c>
      <c r="G173" s="27">
        <f t="shared" si="16"/>
        <v>0</v>
      </c>
      <c r="H173" s="23">
        <f t="shared" si="14"/>
        <v>0</v>
      </c>
    </row>
    <row r="174" spans="1:8" ht="12" customHeight="1">
      <c r="A174" s="11">
        <f>Económico!A378</f>
        <v>2311</v>
      </c>
      <c r="B174" s="11">
        <f>Económico!B378</f>
        <v>23120</v>
      </c>
      <c r="C174" s="59" t="str">
        <f>Económico!C378</f>
        <v>Asistencia Social</v>
      </c>
      <c r="D174" s="59" t="str">
        <f>Económico!D378</f>
        <v>Locomoción del Personal</v>
      </c>
      <c r="E174" s="2">
        <f>Económico!E378</f>
        <v>500</v>
      </c>
      <c r="F174" s="13">
        <f>Económico!F378</f>
        <v>500</v>
      </c>
      <c r="G174" s="27">
        <f t="shared" si="16"/>
        <v>0</v>
      </c>
      <c r="H174" s="23">
        <f t="shared" si="14"/>
        <v>0</v>
      </c>
    </row>
    <row r="175" spans="1:8" ht="12" customHeight="1">
      <c r="A175" s="11">
        <f>Económico!A408</f>
        <v>2311</v>
      </c>
      <c r="B175" s="11">
        <f>Económico!B408</f>
        <v>48000</v>
      </c>
      <c r="C175" s="59" t="str">
        <f>Económico!C408</f>
        <v>Asistencia Social</v>
      </c>
      <c r="D175" s="59" t="str">
        <f>Económico!D408</f>
        <v>Atenciones benéfico asistenciales</v>
      </c>
      <c r="E175" s="2">
        <f>Económico!E408</f>
        <v>582000</v>
      </c>
      <c r="F175" s="13">
        <f>Económico!F408</f>
        <v>472000</v>
      </c>
      <c r="G175" s="27">
        <f t="shared" si="16"/>
        <v>110000</v>
      </c>
      <c r="H175" s="23">
        <f t="shared" si="14"/>
        <v>0.2330508474576271</v>
      </c>
    </row>
    <row r="176" spans="1:8" ht="12" customHeight="1">
      <c r="A176" s="11">
        <f>Económico!A417</f>
        <v>2311</v>
      </c>
      <c r="B176" s="11">
        <f>Económico!B417</f>
        <v>48900</v>
      </c>
      <c r="C176" s="59" t="str">
        <f>Económico!C417</f>
        <v>Asistencia Social</v>
      </c>
      <c r="D176" s="59" t="str">
        <f>Económico!D417</f>
        <v>Otras Transferencias.- Asociaciones (Anexo)</v>
      </c>
      <c r="E176" s="2">
        <f>Económico!E417</f>
        <v>65500</v>
      </c>
      <c r="F176" s="13">
        <f>Económico!F417</f>
        <v>65500</v>
      </c>
      <c r="G176" s="27">
        <f t="shared" si="16"/>
        <v>0</v>
      </c>
      <c r="H176" s="23">
        <f t="shared" si="14"/>
        <v>0</v>
      </c>
    </row>
    <row r="177" spans="1:8" ht="12" customHeight="1">
      <c r="A177" s="11">
        <f>Económico!A458</f>
        <v>2311</v>
      </c>
      <c r="B177" s="11">
        <f>Económico!B458</f>
        <v>62400</v>
      </c>
      <c r="C177" s="59" t="str">
        <f>Económico!C458</f>
        <v>Asistencia Social</v>
      </c>
      <c r="D177" s="59" t="str">
        <f>Económico!D458</f>
        <v>Adquisición de Vehículos</v>
      </c>
      <c r="E177" s="2">
        <f>Económico!E458</f>
        <v>0</v>
      </c>
      <c r="F177" s="13">
        <f>Económico!F458</f>
        <v>15000</v>
      </c>
      <c r="G177" s="27">
        <f t="shared" si="16"/>
        <v>-15000</v>
      </c>
      <c r="H177" s="23">
        <f t="shared" si="14"/>
        <v>-1</v>
      </c>
    </row>
    <row r="178" spans="1:8" ht="12" customHeight="1">
      <c r="A178" s="11">
        <f>Económico!A444</f>
        <v>2311</v>
      </c>
      <c r="B178" s="11">
        <f>Económico!B444</f>
        <v>60000</v>
      </c>
      <c r="C178" s="59" t="str">
        <f>Económico!C444</f>
        <v>Asistencia Social</v>
      </c>
      <c r="D178" s="59" t="str">
        <f>Económico!D444</f>
        <v>Adquisición Local UTS Colombo-Barroso</v>
      </c>
      <c r="E178" s="2">
        <f>Económico!E444</f>
        <v>26000</v>
      </c>
      <c r="F178" s="13">
        <f>Económico!F444</f>
        <v>0</v>
      </c>
      <c r="G178" s="27">
        <f>E178-F178</f>
        <v>26000</v>
      </c>
      <c r="H178" s="132" t="s">
        <v>184</v>
      </c>
    </row>
    <row r="179" spans="1:8" ht="12" customHeight="1">
      <c r="A179" s="11">
        <f>Económico!A484</f>
        <v>2311</v>
      </c>
      <c r="B179" s="11">
        <f>Económico!B484</f>
        <v>78000</v>
      </c>
      <c r="C179" s="59" t="str">
        <f>Económico!C484</f>
        <v>Asistencia Social</v>
      </c>
      <c r="D179" s="59" t="str">
        <f>Económico!D484</f>
        <v>Programa de Rehabilitación de Viviendas</v>
      </c>
      <c r="E179" s="2">
        <f>Económico!E484</f>
        <v>30000</v>
      </c>
      <c r="F179" s="13">
        <f>Económico!F484</f>
        <v>30000</v>
      </c>
      <c r="G179" s="27">
        <f t="shared" si="16"/>
        <v>0</v>
      </c>
      <c r="H179" s="23">
        <f t="shared" si="14"/>
        <v>0</v>
      </c>
    </row>
    <row r="180" spans="1:8" ht="12" customHeight="1">
      <c r="A180" s="217" t="s">
        <v>438</v>
      </c>
      <c r="B180" s="217"/>
      <c r="C180" s="217"/>
      <c r="D180" s="217"/>
      <c r="E180" s="4">
        <f>SUM(E144:E179)</f>
        <v>2701700</v>
      </c>
      <c r="F180" s="15">
        <f>SUM(F144:F179)</f>
        <v>2359200</v>
      </c>
      <c r="G180" s="28">
        <f t="shared" si="16"/>
        <v>342500</v>
      </c>
      <c r="H180" s="24">
        <f aca="true" t="shared" si="17" ref="H180:H190">(E180-F180)/F180</f>
        <v>0.14517633095964733</v>
      </c>
    </row>
    <row r="181" spans="1:8" ht="12" customHeight="1">
      <c r="A181" s="11">
        <f>Económico!A219</f>
        <v>2312</v>
      </c>
      <c r="B181" s="11">
        <f>Económico!B219</f>
        <v>22300</v>
      </c>
      <c r="C181" s="59" t="str">
        <f>Económico!C219</f>
        <v>Atención a Mayores</v>
      </c>
      <c r="D181" s="59" t="str">
        <f>Económico!D219</f>
        <v>Transportes</v>
      </c>
      <c r="E181" s="2">
        <f>Económico!E219</f>
        <v>1000</v>
      </c>
      <c r="F181" s="13">
        <f>Económico!F219</f>
        <v>1000</v>
      </c>
      <c r="G181" s="27">
        <f t="shared" si="16"/>
        <v>0</v>
      </c>
      <c r="H181" s="23">
        <f t="shared" si="17"/>
        <v>0</v>
      </c>
    </row>
    <row r="182" spans="1:8" ht="12" customHeight="1">
      <c r="A182" s="11">
        <f>Económico!A252</f>
        <v>2312</v>
      </c>
      <c r="B182" s="11">
        <f>Económico!B252</f>
        <v>22602</v>
      </c>
      <c r="C182" s="59" t="str">
        <f>Económico!C252</f>
        <v>Atención a Mayores</v>
      </c>
      <c r="D182" s="59" t="str">
        <f>Económico!D252</f>
        <v>Gastos Diversos.- Publicidad y Propaganda</v>
      </c>
      <c r="E182" s="2">
        <f>Económico!E252</f>
        <v>2000</v>
      </c>
      <c r="F182" s="13">
        <f>Económico!F252</f>
        <v>2000</v>
      </c>
      <c r="G182" s="27">
        <f t="shared" si="16"/>
        <v>0</v>
      </c>
      <c r="H182" s="23">
        <f t="shared" si="17"/>
        <v>0</v>
      </c>
    </row>
    <row r="183" spans="1:8" ht="12" customHeight="1">
      <c r="A183" s="11">
        <f>Económico!A277</f>
        <v>2312</v>
      </c>
      <c r="B183" s="11">
        <f>Económico!B277</f>
        <v>22609</v>
      </c>
      <c r="C183" s="59" t="str">
        <f>Económico!C277</f>
        <v>Atención a Mayores</v>
      </c>
      <c r="D183" s="59" t="str">
        <f>Económico!D277</f>
        <v>Gastos Diversos.- Centro de Mayores</v>
      </c>
      <c r="E183" s="2">
        <f>Económico!E277</f>
        <v>9000</v>
      </c>
      <c r="F183" s="13">
        <f>Económico!F277</f>
        <v>9000</v>
      </c>
      <c r="G183" s="27">
        <f aca="true" t="shared" si="18" ref="G183:G198">E183-F183</f>
        <v>0</v>
      </c>
      <c r="H183" s="23">
        <f t="shared" si="17"/>
        <v>0</v>
      </c>
    </row>
    <row r="184" spans="1:8" ht="12" customHeight="1">
      <c r="A184" s="11">
        <f>Económico!A357</f>
        <v>2312</v>
      </c>
      <c r="B184" s="11">
        <f>Económico!B357</f>
        <v>22799</v>
      </c>
      <c r="C184" s="59" t="str">
        <f>Económico!C357</f>
        <v>Atención a Mayores</v>
      </c>
      <c r="D184" s="59" t="str">
        <f>Económico!D357</f>
        <v>Trabajos Ss. Carácter social.- Talleres</v>
      </c>
      <c r="E184" s="2">
        <f>Económico!E357</f>
        <v>0</v>
      </c>
      <c r="F184" s="13">
        <f>Económico!F357</f>
        <v>60000</v>
      </c>
      <c r="G184" s="27">
        <f t="shared" si="18"/>
        <v>-60000</v>
      </c>
      <c r="H184" s="124">
        <f t="shared" si="17"/>
        <v>-1</v>
      </c>
    </row>
    <row r="185" spans="1:8" ht="12" customHeight="1">
      <c r="A185" s="11">
        <f>Económico!A418</f>
        <v>2312</v>
      </c>
      <c r="B185" s="11">
        <f>Económico!B418</f>
        <v>48900</v>
      </c>
      <c r="C185" s="59" t="str">
        <f>Económico!C418</f>
        <v>Atención a Mayores</v>
      </c>
      <c r="D185" s="59" t="str">
        <f>Económico!D418</f>
        <v>Otras Transferencias.- Centro 3ª Edad La Perdoma</v>
      </c>
      <c r="E185" s="2">
        <f>Económico!E418</f>
        <v>8000</v>
      </c>
      <c r="F185" s="13">
        <f>Económico!F418</f>
        <v>8000</v>
      </c>
      <c r="G185" s="27">
        <f t="shared" si="18"/>
        <v>0</v>
      </c>
      <c r="H185" s="23">
        <f t="shared" si="17"/>
        <v>0</v>
      </c>
    </row>
    <row r="186" spans="1:8" ht="12" customHeight="1">
      <c r="A186" s="217" t="s">
        <v>439</v>
      </c>
      <c r="B186" s="217"/>
      <c r="C186" s="217"/>
      <c r="D186" s="217"/>
      <c r="E186" s="4">
        <f>SUM(E181:E185)</f>
        <v>20000</v>
      </c>
      <c r="F186" s="15">
        <f>SUM(F181:F185)</f>
        <v>80000</v>
      </c>
      <c r="G186" s="28">
        <f t="shared" si="18"/>
        <v>-60000</v>
      </c>
      <c r="H186" s="158">
        <f t="shared" si="17"/>
        <v>-0.75</v>
      </c>
    </row>
    <row r="187" spans="1:8" ht="12" customHeight="1">
      <c r="A187" s="11">
        <f>Económico!A220</f>
        <v>2313</v>
      </c>
      <c r="B187" s="11">
        <f>Económico!B220</f>
        <v>22300</v>
      </c>
      <c r="C187" s="59" t="str">
        <f>Económico!C220</f>
        <v>Atención a Menores</v>
      </c>
      <c r="D187" s="59" t="str">
        <f>Económico!D220</f>
        <v>Transportes</v>
      </c>
      <c r="E187" s="2">
        <f>Económico!E220</f>
        <v>1000</v>
      </c>
      <c r="F187" s="13">
        <f>Económico!F220</f>
        <v>1000</v>
      </c>
      <c r="G187" s="27">
        <f t="shared" si="18"/>
        <v>0</v>
      </c>
      <c r="H187" s="23">
        <f t="shared" si="17"/>
        <v>0</v>
      </c>
    </row>
    <row r="188" spans="1:8" ht="12" customHeight="1">
      <c r="A188" s="11">
        <f>Económico!A328</f>
        <v>2313</v>
      </c>
      <c r="B188" s="11">
        <f>Económico!B328</f>
        <v>22706</v>
      </c>
      <c r="C188" s="59" t="str">
        <f>Económico!C328</f>
        <v>Atención a Menores</v>
      </c>
      <c r="D188" s="59" t="str">
        <f>Económico!D328</f>
        <v>Trabajos Ss. Carácter social.- Servicios de Día</v>
      </c>
      <c r="E188" s="2">
        <f>Económico!E328</f>
        <v>125000</v>
      </c>
      <c r="F188" s="13">
        <f>Económico!F328</f>
        <v>117000</v>
      </c>
      <c r="G188" s="27">
        <f t="shared" si="18"/>
        <v>8000</v>
      </c>
      <c r="H188" s="23">
        <f t="shared" si="17"/>
        <v>0.06837606837606838</v>
      </c>
    </row>
    <row r="189" spans="1:8" ht="12" customHeight="1">
      <c r="A189" s="11">
        <f>Económico!A419</f>
        <v>2313</v>
      </c>
      <c r="B189" s="11">
        <f>Económico!B419</f>
        <v>48900</v>
      </c>
      <c r="C189" s="59" t="str">
        <f>Económico!C419</f>
        <v>Atención a Menores</v>
      </c>
      <c r="D189" s="59" t="str">
        <f>Económico!D419</f>
        <v>Otras Transf.- Ayudas alumnos Escuela Infantil</v>
      </c>
      <c r="E189" s="2">
        <f>Económico!E419</f>
        <v>0</v>
      </c>
      <c r="F189" s="13">
        <f>Económico!F419</f>
        <v>100000</v>
      </c>
      <c r="G189" s="27">
        <f t="shared" si="18"/>
        <v>-100000</v>
      </c>
      <c r="H189" s="124">
        <f t="shared" si="17"/>
        <v>-1</v>
      </c>
    </row>
    <row r="190" spans="1:8" ht="12" customHeight="1">
      <c r="A190" s="217" t="s">
        <v>440</v>
      </c>
      <c r="B190" s="217"/>
      <c r="C190" s="217"/>
      <c r="D190" s="217"/>
      <c r="E190" s="4">
        <f>SUM(E187:E189)</f>
        <v>126000</v>
      </c>
      <c r="F190" s="15">
        <f>SUM(F187:F189)</f>
        <v>218000</v>
      </c>
      <c r="G190" s="28">
        <f t="shared" si="18"/>
        <v>-92000</v>
      </c>
      <c r="H190" s="158">
        <f t="shared" si="17"/>
        <v>-0.42201834862385323</v>
      </c>
    </row>
    <row r="191" spans="1:8" ht="12" customHeight="1">
      <c r="A191" s="11">
        <f>Económico!A221</f>
        <v>2314</v>
      </c>
      <c r="B191" s="11">
        <f>Económico!B221</f>
        <v>22300</v>
      </c>
      <c r="C191" s="59" t="str">
        <f>Económico!C221</f>
        <v>Mujer y Politicas Igualdad</v>
      </c>
      <c r="D191" s="59" t="str">
        <f>Económico!D221</f>
        <v>Transportes</v>
      </c>
      <c r="E191" s="2">
        <f>Económico!E221</f>
        <v>1000</v>
      </c>
      <c r="F191" s="13">
        <f>Económico!F221</f>
        <v>1000</v>
      </c>
      <c r="G191" s="27">
        <f aca="true" t="shared" si="19" ref="G191:G197">E191-F191</f>
        <v>0</v>
      </c>
      <c r="H191" s="23">
        <f aca="true" t="shared" si="20" ref="H191:H201">(E191-F191)/F191</f>
        <v>0</v>
      </c>
    </row>
    <row r="192" spans="1:8" ht="12" customHeight="1">
      <c r="A192" s="11">
        <f>Económico!A240</f>
        <v>2314</v>
      </c>
      <c r="B192" s="11">
        <f>Económico!B240</f>
        <v>22601</v>
      </c>
      <c r="C192" s="59" t="str">
        <f>Económico!C240</f>
        <v>Mujer y Politicas Igualdad</v>
      </c>
      <c r="D192" s="59" t="str">
        <f>Económico!D240</f>
        <v>Atenciones protocolarias y representativas</v>
      </c>
      <c r="E192" s="2">
        <f>Económico!E240</f>
        <v>1000</v>
      </c>
      <c r="F192" s="13">
        <f>Económico!F240</f>
        <v>500</v>
      </c>
      <c r="G192" s="27">
        <f t="shared" si="19"/>
        <v>500</v>
      </c>
      <c r="H192" s="23">
        <f t="shared" si="20"/>
        <v>1</v>
      </c>
    </row>
    <row r="193" spans="1:8" ht="12" customHeight="1">
      <c r="A193" s="11">
        <f>Económico!A253</f>
        <v>2314</v>
      </c>
      <c r="B193" s="11">
        <f>Económico!B253</f>
        <v>22602</v>
      </c>
      <c r="C193" s="59" t="str">
        <f>Económico!C253</f>
        <v>Mujer y Politicas Igualdad</v>
      </c>
      <c r="D193" s="59" t="str">
        <f>Económico!D253</f>
        <v>Gastos Diversos.- Publicidad y Propaganda</v>
      </c>
      <c r="E193" s="2">
        <f>Económico!E253</f>
        <v>6000</v>
      </c>
      <c r="F193" s="13">
        <f>Económico!F253</f>
        <v>5000</v>
      </c>
      <c r="G193" s="27">
        <f t="shared" si="19"/>
        <v>1000</v>
      </c>
      <c r="H193" s="23">
        <f t="shared" si="20"/>
        <v>0.2</v>
      </c>
    </row>
    <row r="194" spans="1:8" ht="12" customHeight="1">
      <c r="A194" s="11">
        <f>Económico!A286</f>
        <v>2314</v>
      </c>
      <c r="B194" s="11">
        <f>Económico!B286</f>
        <v>22699</v>
      </c>
      <c r="C194" s="59" t="str">
        <f>Económico!C286</f>
        <v>Mujer y Politicas Igualdad</v>
      </c>
      <c r="D194" s="59" t="str">
        <f>Económico!D286</f>
        <v>Otros Gastos Diversos</v>
      </c>
      <c r="E194" s="2">
        <f>Económico!E286</f>
        <v>17000</v>
      </c>
      <c r="F194" s="13">
        <f>Económico!F286</f>
        <v>17000</v>
      </c>
      <c r="G194" s="27">
        <f t="shared" si="19"/>
        <v>0</v>
      </c>
      <c r="H194" s="23">
        <f t="shared" si="20"/>
        <v>0</v>
      </c>
    </row>
    <row r="195" spans="1:8" ht="12" customHeight="1">
      <c r="A195" s="11">
        <f>Económico!A358</f>
        <v>2314</v>
      </c>
      <c r="B195" s="11">
        <f>Económico!B358</f>
        <v>22799</v>
      </c>
      <c r="C195" s="59" t="str">
        <f>Económico!C358</f>
        <v>Mujer y Politicas Igualdad</v>
      </c>
      <c r="D195" s="59" t="str">
        <f>Económico!D358</f>
        <v>Trabajos Ss. Carácter social.- Talleres</v>
      </c>
      <c r="E195" s="2">
        <f>Económico!E358</f>
        <v>0</v>
      </c>
      <c r="F195" s="13">
        <f>Económico!F358</f>
        <v>35000</v>
      </c>
      <c r="G195" s="27">
        <f t="shared" si="19"/>
        <v>-35000</v>
      </c>
      <c r="H195" s="23">
        <f t="shared" si="20"/>
        <v>-1</v>
      </c>
    </row>
    <row r="196" spans="1:8" ht="12" customHeight="1">
      <c r="A196" s="11">
        <f>Económico!A420</f>
        <v>2314</v>
      </c>
      <c r="B196" s="11">
        <f>Económico!B420</f>
        <v>48900</v>
      </c>
      <c r="C196" s="59" t="str">
        <f>Económico!C420</f>
        <v>Mujer y Politicas Igualdad</v>
      </c>
      <c r="D196" s="59" t="str">
        <f>Económico!D420</f>
        <v>Otras Transferencias.- Asociaciones (Anexo)</v>
      </c>
      <c r="E196" s="2">
        <f>Económico!E420</f>
        <v>3000</v>
      </c>
      <c r="F196" s="13">
        <f>Económico!F420</f>
        <v>3000</v>
      </c>
      <c r="G196" s="27">
        <f t="shared" si="19"/>
        <v>0</v>
      </c>
      <c r="H196" s="23">
        <f t="shared" si="20"/>
        <v>0</v>
      </c>
    </row>
    <row r="197" spans="1:8" ht="12" customHeight="1">
      <c r="A197" s="217" t="s">
        <v>479</v>
      </c>
      <c r="B197" s="217"/>
      <c r="C197" s="217"/>
      <c r="D197" s="217"/>
      <c r="E197" s="4">
        <f>SUM(E191:E196)</f>
        <v>28000</v>
      </c>
      <c r="F197" s="15">
        <f>SUM(F191:F196)</f>
        <v>61500</v>
      </c>
      <c r="G197" s="28">
        <f t="shared" si="19"/>
        <v>-33500</v>
      </c>
      <c r="H197" s="24">
        <f t="shared" si="20"/>
        <v>-0.5447154471544715</v>
      </c>
    </row>
    <row r="198" spans="1:8" ht="12" customHeight="1">
      <c r="A198" s="11">
        <f>Económico!A80</f>
        <v>2315</v>
      </c>
      <c r="B198" s="11">
        <f>Económico!B80</f>
        <v>13100</v>
      </c>
      <c r="C198" s="59" t="str">
        <f>Económico!C80</f>
        <v>Promoción Social</v>
      </c>
      <c r="D198" s="59" t="str">
        <f>Económico!D80</f>
        <v>Personal Laboral Temporal</v>
      </c>
      <c r="E198" s="2">
        <f>Económico!E80</f>
        <v>26100</v>
      </c>
      <c r="F198" s="13">
        <f>Económico!F80</f>
        <v>25700</v>
      </c>
      <c r="G198" s="27">
        <f t="shared" si="18"/>
        <v>400</v>
      </c>
      <c r="H198" s="23">
        <f t="shared" si="20"/>
        <v>0.01556420233463035</v>
      </c>
    </row>
    <row r="199" spans="1:8" ht="12" customHeight="1">
      <c r="A199" s="11">
        <f>Económico!A118</f>
        <v>2315</v>
      </c>
      <c r="B199" s="11">
        <f>Económico!B118</f>
        <v>16000</v>
      </c>
      <c r="C199" s="59" t="str">
        <f>Económico!C118</f>
        <v>Promoción Social</v>
      </c>
      <c r="D199" s="59" t="str">
        <f>Económico!D118</f>
        <v>Seguridad Social</v>
      </c>
      <c r="E199" s="2">
        <f>Económico!E118</f>
        <v>8000</v>
      </c>
      <c r="F199" s="13">
        <f>Económico!F118</f>
        <v>8000</v>
      </c>
      <c r="G199" s="27">
        <f aca="true" t="shared" si="21" ref="G199:G206">E199-F199</f>
        <v>0</v>
      </c>
      <c r="H199" s="23">
        <f t="shared" si="20"/>
        <v>0</v>
      </c>
    </row>
    <row r="200" spans="1:8" ht="12" customHeight="1">
      <c r="A200" s="11">
        <f>Económico!A287</f>
        <v>2315</v>
      </c>
      <c r="B200" s="11">
        <f>Económico!B287</f>
        <v>22699</v>
      </c>
      <c r="C200" s="59" t="str">
        <f>Económico!C287</f>
        <v>Promoción Social</v>
      </c>
      <c r="D200" s="59" t="str">
        <f>Económico!D287</f>
        <v>Otros Gastos Diversos.- Huerto Ocupacional</v>
      </c>
      <c r="E200" s="2">
        <f>Económico!E287</f>
        <v>40000</v>
      </c>
      <c r="F200" s="13">
        <f>Económico!F287</f>
        <v>40000</v>
      </c>
      <c r="G200" s="27">
        <f t="shared" si="21"/>
        <v>0</v>
      </c>
      <c r="H200" s="23">
        <f t="shared" si="20"/>
        <v>0</v>
      </c>
    </row>
    <row r="201" spans="1:8" ht="12" customHeight="1">
      <c r="A201" s="11">
        <f>Económico!A359</f>
        <v>2315</v>
      </c>
      <c r="B201" s="11">
        <f>Económico!B359</f>
        <v>22799</v>
      </c>
      <c r="C201" s="59" t="str">
        <f>Económico!C359</f>
        <v>Promoción Social</v>
      </c>
      <c r="D201" s="59" t="str">
        <f>Económico!D359</f>
        <v>Trabajos Ss. Carácter social.- Talleres</v>
      </c>
      <c r="E201" s="2">
        <f>Económico!E359</f>
        <v>140000</v>
      </c>
      <c r="F201" s="13">
        <f>Económico!F359</f>
        <v>30000</v>
      </c>
      <c r="G201" s="27">
        <f t="shared" si="21"/>
        <v>110000</v>
      </c>
      <c r="H201" s="23">
        <f t="shared" si="20"/>
        <v>3.6666666666666665</v>
      </c>
    </row>
    <row r="202" spans="1:8" ht="12" customHeight="1">
      <c r="A202" s="217" t="s">
        <v>480</v>
      </c>
      <c r="B202" s="217"/>
      <c r="C202" s="217"/>
      <c r="D202" s="217"/>
      <c r="E202" s="4">
        <f>SUM(E198:E201)</f>
        <v>214100</v>
      </c>
      <c r="F202" s="15">
        <f>SUM(F198:F201)</f>
        <v>103700</v>
      </c>
      <c r="G202" s="28">
        <f t="shared" si="21"/>
        <v>110400</v>
      </c>
      <c r="H202" s="24">
        <f>(E202-F202)/F202</f>
        <v>1.064609450337512</v>
      </c>
    </row>
    <row r="203" spans="1:8" ht="12" customHeight="1">
      <c r="A203" s="11">
        <f>Económico!A329</f>
        <v>2316</v>
      </c>
      <c r="B203" s="11">
        <f>Económico!B329</f>
        <v>22706</v>
      </c>
      <c r="C203" s="59" t="str">
        <f>Económico!C329</f>
        <v>Asist.Personas Dptes.</v>
      </c>
      <c r="D203" s="59" t="str">
        <f>Económico!D329</f>
        <v>Trabajos Ss. Carácter social.- Ayuda a Domicilio</v>
      </c>
      <c r="E203" s="2">
        <f>Económico!E329</f>
        <v>400000</v>
      </c>
      <c r="F203" s="13">
        <f>Económico!F329</f>
        <v>400000</v>
      </c>
      <c r="G203" s="27">
        <f t="shared" si="21"/>
        <v>0</v>
      </c>
      <c r="H203" s="23">
        <f>(E203-F203)/F203</f>
        <v>0</v>
      </c>
    </row>
    <row r="204" spans="1:8" ht="12" customHeight="1">
      <c r="A204" s="11">
        <f>Económico!A360</f>
        <v>2316</v>
      </c>
      <c r="B204" s="11">
        <f>Económico!B360</f>
        <v>22799</v>
      </c>
      <c r="C204" s="59" t="str">
        <f>Económico!C360</f>
        <v>Asist.Personas Dptes.</v>
      </c>
      <c r="D204" s="59" t="str">
        <f>Económico!D360</f>
        <v>Trabajos Ss. Carácter social.- Residencia Geriátrica</v>
      </c>
      <c r="E204" s="2">
        <f>Económico!E360</f>
        <v>500000</v>
      </c>
      <c r="F204" s="13">
        <f>Económico!F360</f>
        <v>500000</v>
      </c>
      <c r="G204" s="27">
        <f t="shared" si="21"/>
        <v>0</v>
      </c>
      <c r="H204" s="23">
        <f>(E204-F204)/F204</f>
        <v>0</v>
      </c>
    </row>
    <row r="205" spans="1:8" ht="12" customHeight="1">
      <c r="A205" s="11">
        <f>Económico!A390</f>
        <v>2316</v>
      </c>
      <c r="B205" s="11">
        <f>Económico!B390</f>
        <v>26000</v>
      </c>
      <c r="C205" s="59" t="str">
        <f>Económico!C390</f>
        <v>Asist.Personas Dptes.</v>
      </c>
      <c r="D205" s="59" t="str">
        <f>Económico!D390</f>
        <v>Trabajos Instituciones sin Fin Lucro.- Teleasistencia</v>
      </c>
      <c r="E205" s="2">
        <f>Económico!E390</f>
        <v>20000</v>
      </c>
      <c r="F205" s="13">
        <f>Económico!F390</f>
        <v>20000</v>
      </c>
      <c r="G205" s="27">
        <f t="shared" si="21"/>
        <v>0</v>
      </c>
      <c r="H205" s="23">
        <f>(E205-F205)/F205</f>
        <v>0</v>
      </c>
    </row>
    <row r="206" spans="1:8" ht="12" customHeight="1">
      <c r="A206" s="217" t="s">
        <v>481</v>
      </c>
      <c r="B206" s="217"/>
      <c r="C206" s="217"/>
      <c r="D206" s="217"/>
      <c r="E206" s="4">
        <f>SUM(E203:E205)</f>
        <v>920000</v>
      </c>
      <c r="F206" s="15">
        <f>SUM(F203:F205)</f>
        <v>920000</v>
      </c>
      <c r="G206" s="28">
        <f t="shared" si="21"/>
        <v>0</v>
      </c>
      <c r="H206" s="24">
        <f>(E206-F206)/F206</f>
        <v>0</v>
      </c>
    </row>
    <row r="207" spans="1:8" ht="12" customHeight="1">
      <c r="A207" s="11">
        <f>Económico!A81</f>
        <v>2411</v>
      </c>
      <c r="B207" s="11">
        <f>Económico!B81</f>
        <v>13100</v>
      </c>
      <c r="C207" s="59" t="str">
        <f>Económico!C81</f>
        <v>Fomento del Empleo</v>
      </c>
      <c r="D207" s="59" t="str">
        <f>Económico!D81</f>
        <v>Personal Laboral Temporal</v>
      </c>
      <c r="E207" s="2">
        <f>Económico!E81</f>
        <v>30800</v>
      </c>
      <c r="F207" s="13">
        <f>Económico!F81</f>
        <v>30200</v>
      </c>
      <c r="G207" s="27">
        <f aca="true" t="shared" si="22" ref="G207:G217">E207-F207</f>
        <v>600</v>
      </c>
      <c r="H207" s="23">
        <f aca="true" t="shared" si="23" ref="H207:H212">(E207-F207)/F207</f>
        <v>0.019867549668874173</v>
      </c>
    </row>
    <row r="208" spans="1:8" ht="12" customHeight="1">
      <c r="A208" s="11">
        <f>Económico!A92</f>
        <v>2411</v>
      </c>
      <c r="B208" s="11">
        <f>Económico!B92</f>
        <v>14301</v>
      </c>
      <c r="C208" s="59" t="str">
        <f>Económico!C92</f>
        <v>Fomento del Empleo</v>
      </c>
      <c r="D208" s="59" t="str">
        <f>Económico!D92</f>
        <v>Otro Personal.- Convenio ADL y otros (aportación mpal.)</v>
      </c>
      <c r="E208" s="2">
        <f>Económico!E92</f>
        <v>27000</v>
      </c>
      <c r="F208" s="13">
        <f>Económico!F92</f>
        <v>27000</v>
      </c>
      <c r="G208" s="27">
        <f t="shared" si="22"/>
        <v>0</v>
      </c>
      <c r="H208" s="23">
        <f t="shared" si="23"/>
        <v>0</v>
      </c>
    </row>
    <row r="209" spans="1:8" ht="12" customHeight="1">
      <c r="A209" s="11">
        <f>Económico!A93</f>
        <v>2411</v>
      </c>
      <c r="B209" s="11">
        <f>Económico!B93</f>
        <v>14305</v>
      </c>
      <c r="C209" s="59" t="str">
        <f>Económico!C93</f>
        <v>Fomento del Empleo</v>
      </c>
      <c r="D209" s="59" t="str">
        <f>Económico!D93</f>
        <v>Otro Personal.- Convenios S.P.E.Estatal (aportación mpal.)</v>
      </c>
      <c r="E209" s="2">
        <f>Económico!E93</f>
        <v>5000</v>
      </c>
      <c r="F209" s="13">
        <f>Económico!F93</f>
        <v>5000</v>
      </c>
      <c r="G209" s="27">
        <f t="shared" si="22"/>
        <v>0</v>
      </c>
      <c r="H209" s="23">
        <f t="shared" si="23"/>
        <v>0</v>
      </c>
    </row>
    <row r="210" spans="1:8" ht="12" customHeight="1">
      <c r="A210" s="11">
        <f>Económico!A119</f>
        <v>2411</v>
      </c>
      <c r="B210" s="11">
        <f>Económico!B119</f>
        <v>16000</v>
      </c>
      <c r="C210" s="59" t="str">
        <f>Económico!C119</f>
        <v>Fomento del Empleo</v>
      </c>
      <c r="D210" s="59" t="str">
        <f>Económico!D119</f>
        <v>Seguridad Social</v>
      </c>
      <c r="E210" s="2">
        <f>Económico!E119</f>
        <v>25000</v>
      </c>
      <c r="F210" s="13">
        <f>Económico!F119</f>
        <v>20000</v>
      </c>
      <c r="G210" s="27">
        <f t="shared" si="22"/>
        <v>5000</v>
      </c>
      <c r="H210" s="23">
        <f t="shared" si="23"/>
        <v>0.25</v>
      </c>
    </row>
    <row r="211" spans="1:8" ht="12" customHeight="1">
      <c r="A211" s="11">
        <f>Económico!A150</f>
        <v>2411</v>
      </c>
      <c r="B211" s="11">
        <f>Económico!B150</f>
        <v>20200</v>
      </c>
      <c r="C211" s="59" t="str">
        <f>Económico!C150</f>
        <v>Fomento del Empleo</v>
      </c>
      <c r="D211" s="59" t="str">
        <f>Económico!D150</f>
        <v>Arrendamientos.- Edificios y otras construc.</v>
      </c>
      <c r="E211" s="2">
        <f>Económico!E150</f>
        <v>5100</v>
      </c>
      <c r="F211" s="13">
        <f>Económico!F150</f>
        <v>10100</v>
      </c>
      <c r="G211" s="27">
        <f>E211-F211</f>
        <v>-5000</v>
      </c>
      <c r="H211" s="124">
        <f t="shared" si="23"/>
        <v>-0.49504950495049505</v>
      </c>
    </row>
    <row r="212" spans="1:8" ht="12" customHeight="1">
      <c r="A212" s="11">
        <f>Económico!A195</f>
        <v>2411</v>
      </c>
      <c r="B212" s="11">
        <f>Económico!B195</f>
        <v>22199</v>
      </c>
      <c r="C212" s="59" t="str">
        <f>Económico!C195</f>
        <v>Fomento del Empleo</v>
      </c>
      <c r="D212" s="59" t="str">
        <f>Económico!D195</f>
        <v>Otros Suministros</v>
      </c>
      <c r="E212" s="2">
        <f>Económico!E195</f>
        <v>30000</v>
      </c>
      <c r="F212" s="13">
        <f>Económico!F195</f>
        <v>15000</v>
      </c>
      <c r="G212" s="27">
        <f t="shared" si="22"/>
        <v>15000</v>
      </c>
      <c r="H212" s="23">
        <f t="shared" si="23"/>
        <v>1</v>
      </c>
    </row>
    <row r="213" spans="1:8" ht="12" customHeight="1">
      <c r="A213" s="11">
        <f>Económico!A206</f>
        <v>2411</v>
      </c>
      <c r="B213" s="11">
        <f>Económico!B206</f>
        <v>22200</v>
      </c>
      <c r="C213" s="59" t="str">
        <f>Económico!C206</f>
        <v>Fomento del Empleo</v>
      </c>
      <c r="D213" s="59" t="str">
        <f>Económico!D206</f>
        <v>Comunicaciones.- Telefónicas</v>
      </c>
      <c r="E213" s="2">
        <f>Económico!E206</f>
        <v>3000</v>
      </c>
      <c r="F213" s="13">
        <f>Económico!F206</f>
        <v>3000</v>
      </c>
      <c r="G213" s="27">
        <f t="shared" si="22"/>
        <v>0</v>
      </c>
      <c r="H213" s="23">
        <f>(E213-F213)/F213</f>
        <v>0</v>
      </c>
    </row>
    <row r="214" spans="1:8" ht="12" customHeight="1">
      <c r="A214" s="11">
        <f>Económico!A288</f>
        <v>2411</v>
      </c>
      <c r="B214" s="11">
        <f>Económico!B288</f>
        <v>22699</v>
      </c>
      <c r="C214" s="59" t="str">
        <f>Económico!C288</f>
        <v>Fomento del Empleo</v>
      </c>
      <c r="D214" s="59" t="str">
        <f>Económico!D288</f>
        <v>Otros Gastos Diversos</v>
      </c>
      <c r="E214" s="2">
        <f>Económico!E288</f>
        <v>10000</v>
      </c>
      <c r="F214" s="13">
        <f>Económico!F288</f>
        <v>10000</v>
      </c>
      <c r="G214" s="27">
        <f t="shared" si="22"/>
        <v>0</v>
      </c>
      <c r="H214" s="23">
        <f>(E214-F214)/F214</f>
        <v>0</v>
      </c>
    </row>
    <row r="215" spans="1:8" ht="12" customHeight="1">
      <c r="A215" s="11">
        <f>Económico!A361</f>
        <v>2411</v>
      </c>
      <c r="B215" s="11">
        <f>Económico!B361</f>
        <v>22799</v>
      </c>
      <c r="C215" s="59" t="str">
        <f>Económico!C361</f>
        <v>Fomento del Empleo</v>
      </c>
      <c r="D215" s="59" t="str">
        <f>Económico!D361</f>
        <v>Trabajos Otras Empresas.- Cursos de Formación</v>
      </c>
      <c r="E215" s="2">
        <f>Económico!E361</f>
        <v>50000</v>
      </c>
      <c r="F215" s="13">
        <f>Económico!F361</f>
        <v>50000</v>
      </c>
      <c r="G215" s="27">
        <f t="shared" si="22"/>
        <v>0</v>
      </c>
      <c r="H215" s="23">
        <f>(E215-F215)/F215</f>
        <v>0</v>
      </c>
    </row>
    <row r="216" spans="1:8" ht="12" customHeight="1">
      <c r="A216" s="217" t="s">
        <v>432</v>
      </c>
      <c r="B216" s="217"/>
      <c r="C216" s="217"/>
      <c r="D216" s="217"/>
      <c r="E216" s="4">
        <f>SUM(E207:E215)</f>
        <v>185900</v>
      </c>
      <c r="F216" s="15">
        <f>SUM(F207:F215)</f>
        <v>170300</v>
      </c>
      <c r="G216" s="28">
        <f t="shared" si="22"/>
        <v>15600</v>
      </c>
      <c r="H216" s="24">
        <f>(E216-F216)/F216</f>
        <v>0.0916030534351145</v>
      </c>
    </row>
    <row r="217" spans="1:8" ht="21" customHeight="1">
      <c r="A217" s="192" t="s">
        <v>140</v>
      </c>
      <c r="B217" s="216"/>
      <c r="C217" s="216"/>
      <c r="D217" s="193"/>
      <c r="E217" s="4">
        <f>E143+E180+E206+E197+E216+E202+E135+E186+E190</f>
        <v>4414700</v>
      </c>
      <c r="F217" s="15">
        <f>F143+F180+F206+F197+F216+F202+F135+F186+F190</f>
        <v>4142100</v>
      </c>
      <c r="G217" s="28">
        <f t="shared" si="22"/>
        <v>272600</v>
      </c>
      <c r="H217" s="24">
        <f>(E217-F217)/F217</f>
        <v>0.06581202771541006</v>
      </c>
    </row>
    <row r="218" spans="1:8" ht="21" customHeight="1">
      <c r="A218" s="18"/>
      <c r="B218" s="18"/>
      <c r="C218" s="228" t="s">
        <v>131</v>
      </c>
      <c r="D218" s="229"/>
      <c r="E218" s="230"/>
      <c r="F218" s="14"/>
      <c r="G218" s="27"/>
      <c r="H218" s="25"/>
    </row>
    <row r="219" spans="1:8" ht="12" customHeight="1">
      <c r="A219" s="11">
        <f>Económico!A165</f>
        <v>3111</v>
      </c>
      <c r="B219" s="11">
        <f>Económico!B165</f>
        <v>21300</v>
      </c>
      <c r="C219" s="59" t="str">
        <f>Económico!C165</f>
        <v>Salubridad Pública</v>
      </c>
      <c r="D219" s="59" t="str">
        <f>Económico!D165</f>
        <v>R.M.C.- Maquinaria, Instalaciones y Utillaje</v>
      </c>
      <c r="E219" s="2">
        <f>Económico!E165</f>
        <v>2000</v>
      </c>
      <c r="F219" s="13">
        <f>Económico!F165</f>
        <v>0</v>
      </c>
      <c r="G219" s="27">
        <f>E219-F219</f>
        <v>2000</v>
      </c>
      <c r="H219" s="132" t="s">
        <v>184</v>
      </c>
    </row>
    <row r="220" spans="1:8" ht="12" customHeight="1">
      <c r="A220" s="11">
        <f>Económico!A254</f>
        <v>3111</v>
      </c>
      <c r="B220" s="11">
        <f>Económico!B254</f>
        <v>22602</v>
      </c>
      <c r="C220" s="59" t="str">
        <f>Económico!C254</f>
        <v>Salubridad Pública</v>
      </c>
      <c r="D220" s="59" t="str">
        <f>Económico!D254</f>
        <v>Gastos Diversos.- Publicidad y Propaganda</v>
      </c>
      <c r="E220" s="2">
        <f>Económico!E254</f>
        <v>1000</v>
      </c>
      <c r="F220" s="13">
        <f>Económico!F254</f>
        <v>1000</v>
      </c>
      <c r="G220" s="27">
        <f aca="true" t="shared" si="24" ref="G220:G251">E220-F220</f>
        <v>0</v>
      </c>
      <c r="H220" s="23">
        <f aca="true" t="shared" si="25" ref="H220:H237">(E220-F220)/F220</f>
        <v>0</v>
      </c>
    </row>
    <row r="221" spans="1:8" ht="12" customHeight="1">
      <c r="A221" s="11">
        <f>Económico!A289</f>
        <v>3111</v>
      </c>
      <c r="B221" s="11">
        <f>Económico!B289</f>
        <v>22699</v>
      </c>
      <c r="C221" s="59" t="str">
        <f>Económico!C289</f>
        <v>Salubridad Pública</v>
      </c>
      <c r="D221" s="59" t="str">
        <f>Económico!D289</f>
        <v>Otros Gastos Diversos</v>
      </c>
      <c r="E221" s="2">
        <f>Económico!E289</f>
        <v>23000</v>
      </c>
      <c r="F221" s="13">
        <f>Económico!F289</f>
        <v>23000</v>
      </c>
      <c r="G221" s="27">
        <f t="shared" si="24"/>
        <v>0</v>
      </c>
      <c r="H221" s="23">
        <f t="shared" si="25"/>
        <v>0</v>
      </c>
    </row>
    <row r="222" spans="1:8" ht="12" customHeight="1">
      <c r="A222" s="11">
        <f>Económico!A330</f>
        <v>3111</v>
      </c>
      <c r="B222" s="11">
        <f>Económico!B330</f>
        <v>22706</v>
      </c>
      <c r="C222" s="59" t="str">
        <f>Económico!C330</f>
        <v>Salubridad Pública</v>
      </c>
      <c r="D222" s="59" t="str">
        <f>Económico!D330</f>
        <v>Trabajos otras Empresas. Desratización y otros</v>
      </c>
      <c r="E222" s="2">
        <f>Económico!E330</f>
        <v>41000</v>
      </c>
      <c r="F222" s="13">
        <f>Económico!F330</f>
        <v>18500</v>
      </c>
      <c r="G222" s="27">
        <f t="shared" si="24"/>
        <v>22500</v>
      </c>
      <c r="H222" s="23">
        <f t="shared" si="25"/>
        <v>1.2162162162162162</v>
      </c>
    </row>
    <row r="223" spans="1:8" ht="12" customHeight="1">
      <c r="A223" s="11">
        <f>Económico!A339</f>
        <v>3111</v>
      </c>
      <c r="B223" s="11">
        <f>Económico!B339</f>
        <v>22707</v>
      </c>
      <c r="C223" s="59" t="str">
        <f>Económico!C339</f>
        <v>Salubridad Pública</v>
      </c>
      <c r="D223" s="59" t="str">
        <f>Económico!D339</f>
        <v>Trabajos otras Empresas. Retirada y cuidado Animales</v>
      </c>
      <c r="E223" s="2">
        <f>Económico!E339</f>
        <v>35500</v>
      </c>
      <c r="F223" s="13">
        <f>Económico!F339</f>
        <v>35500</v>
      </c>
      <c r="G223" s="27">
        <f t="shared" si="24"/>
        <v>0</v>
      </c>
      <c r="H223" s="23">
        <f t="shared" si="25"/>
        <v>0</v>
      </c>
    </row>
    <row r="224" spans="1:8" ht="12" customHeight="1">
      <c r="A224" s="11">
        <f>Económico!A362</f>
        <v>3111</v>
      </c>
      <c r="B224" s="11">
        <f>Económico!B362</f>
        <v>22799</v>
      </c>
      <c r="C224" s="59" t="str">
        <f>Económico!C362</f>
        <v>Salubridad Pública</v>
      </c>
      <c r="D224" s="59" t="str">
        <f>Económico!D362</f>
        <v>Trabajos Otras Empresas</v>
      </c>
      <c r="E224" s="2">
        <f>Económico!E362</f>
        <v>4000</v>
      </c>
      <c r="F224" s="13">
        <f>Económico!F362</f>
        <v>0</v>
      </c>
      <c r="G224" s="27">
        <f>E224-F224</f>
        <v>4000</v>
      </c>
      <c r="H224" s="132" t="s">
        <v>184</v>
      </c>
    </row>
    <row r="225" spans="1:8" ht="12" customHeight="1">
      <c r="A225" s="11">
        <f>Económico!A391</f>
        <v>3111</v>
      </c>
      <c r="B225" s="11">
        <f>Económico!B391</f>
        <v>26000</v>
      </c>
      <c r="C225" s="59" t="str">
        <f>Económico!C391</f>
        <v>Salubridad Pública</v>
      </c>
      <c r="D225" s="59" t="str">
        <f>Económico!D391</f>
        <v>Trabajos Instituciones sin Fin Lucro.- Asist. Sanitaria</v>
      </c>
      <c r="E225" s="2">
        <f>Económico!E391</f>
        <v>36000</v>
      </c>
      <c r="F225" s="13">
        <f>Económico!F391</f>
        <v>35000</v>
      </c>
      <c r="G225" s="27">
        <f>E225-F225</f>
        <v>1000</v>
      </c>
      <c r="H225" s="23">
        <f t="shared" si="25"/>
        <v>0.02857142857142857</v>
      </c>
    </row>
    <row r="226" spans="1:8" ht="12" customHeight="1">
      <c r="A226" s="11">
        <f>Económico!A409</f>
        <v>3111</v>
      </c>
      <c r="B226" s="11">
        <f>Económico!B409</f>
        <v>48100</v>
      </c>
      <c r="C226" s="59" t="str">
        <f>Económico!C409</f>
        <v>Salubridad Pública</v>
      </c>
      <c r="D226" s="59" t="str">
        <f>Económico!D409</f>
        <v>Premios, Becas y otros</v>
      </c>
      <c r="E226" s="2">
        <f>Económico!E409</f>
        <v>1500</v>
      </c>
      <c r="F226" s="13">
        <f>Económico!F409</f>
        <v>1500</v>
      </c>
      <c r="G226" s="27">
        <f t="shared" si="24"/>
        <v>0</v>
      </c>
      <c r="H226" s="23">
        <f t="shared" si="25"/>
        <v>0</v>
      </c>
    </row>
    <row r="227" spans="1:8" ht="12" customHeight="1">
      <c r="A227" s="11">
        <f>Económico!A451</f>
        <v>3111</v>
      </c>
      <c r="B227" s="11">
        <f>Económico!B451</f>
        <v>62300</v>
      </c>
      <c r="C227" s="59" t="str">
        <f>Económico!C451</f>
        <v>Salubridad Pública</v>
      </c>
      <c r="D227" s="59" t="str">
        <f>Económico!D451</f>
        <v>Adquisición Desfibriladores Edificios Municipales</v>
      </c>
      <c r="E227" s="2">
        <f>Económico!E451</f>
        <v>5000</v>
      </c>
      <c r="F227" s="13">
        <f>Económico!F451</f>
        <v>0</v>
      </c>
      <c r="G227" s="27">
        <f>E227-F227</f>
        <v>5000</v>
      </c>
      <c r="H227" s="132" t="s">
        <v>184</v>
      </c>
    </row>
    <row r="228" spans="1:8" ht="12" customHeight="1">
      <c r="A228" s="11">
        <f>Económico!A485</f>
        <v>3111</v>
      </c>
      <c r="B228" s="11">
        <f>Económico!B485</f>
        <v>78000</v>
      </c>
      <c r="C228" s="59" t="str">
        <f>Económico!C485</f>
        <v>Salubridad Pública</v>
      </c>
      <c r="D228" s="59" t="str">
        <f>Económico!D485</f>
        <v>Asociación Refugio Internacional Animales</v>
      </c>
      <c r="E228" s="2">
        <f>Económico!E485</f>
        <v>100000</v>
      </c>
      <c r="F228" s="13">
        <f>Económico!F485</f>
        <v>0</v>
      </c>
      <c r="G228" s="27">
        <f>E228-F228</f>
        <v>100000</v>
      </c>
      <c r="H228" s="132" t="s">
        <v>184</v>
      </c>
    </row>
    <row r="229" spans="1:8" ht="12" customHeight="1">
      <c r="A229" s="217" t="s">
        <v>374</v>
      </c>
      <c r="B229" s="217"/>
      <c r="C229" s="217"/>
      <c r="D229" s="217"/>
      <c r="E229" s="4">
        <f>SUM(E219:E228)</f>
        <v>249000</v>
      </c>
      <c r="F229" s="15">
        <f>SUM(F219:F228)</f>
        <v>114500</v>
      </c>
      <c r="G229" s="28">
        <f t="shared" si="24"/>
        <v>134500</v>
      </c>
      <c r="H229" s="24">
        <f>(E229-F229)/F229</f>
        <v>1.1746724890829694</v>
      </c>
    </row>
    <row r="230" spans="1:8" ht="12" customHeight="1">
      <c r="A230" s="11">
        <f>Económico!A57</f>
        <v>3231</v>
      </c>
      <c r="B230" s="11">
        <f>Económico!B57</f>
        <v>13000</v>
      </c>
      <c r="C230" s="59" t="str">
        <f>Económico!C57</f>
        <v>Educación Infantil y Primaria</v>
      </c>
      <c r="D230" s="59" t="str">
        <f>Económico!D57</f>
        <v>Personal Laboral Fijo</v>
      </c>
      <c r="E230" s="2">
        <f>Económico!E57</f>
        <v>164400</v>
      </c>
      <c r="F230" s="13">
        <f>Económico!F57</f>
        <v>159500</v>
      </c>
      <c r="G230" s="27">
        <f t="shared" si="24"/>
        <v>4900</v>
      </c>
      <c r="H230" s="23">
        <f t="shared" si="25"/>
        <v>0.030721003134796237</v>
      </c>
    </row>
    <row r="231" spans="1:8" ht="12" customHeight="1">
      <c r="A231" s="11">
        <f>Económico!A82</f>
        <v>3231</v>
      </c>
      <c r="B231" s="11">
        <f>Económico!B82</f>
        <v>13100</v>
      </c>
      <c r="C231" s="59" t="str">
        <f>Económico!C82</f>
        <v>Educación Infantil y Primaria</v>
      </c>
      <c r="D231" s="59" t="str">
        <f>Económico!D82</f>
        <v>Personal Laboral Temporal</v>
      </c>
      <c r="E231" s="2">
        <f>Económico!E82</f>
        <v>94400</v>
      </c>
      <c r="F231" s="13">
        <f>Económico!F82</f>
        <v>91500</v>
      </c>
      <c r="G231" s="27">
        <f t="shared" si="24"/>
        <v>2900</v>
      </c>
      <c r="H231" s="23">
        <f t="shared" si="25"/>
        <v>0.03169398907103825</v>
      </c>
    </row>
    <row r="232" spans="1:8" ht="12" customHeight="1">
      <c r="A232" s="11">
        <f>Económico!A94</f>
        <v>3231</v>
      </c>
      <c r="B232" s="11">
        <f>Económico!B94</f>
        <v>14300</v>
      </c>
      <c r="C232" s="59" t="str">
        <f>Económico!C94</f>
        <v>Educación Infantil y Primaria</v>
      </c>
      <c r="D232" s="59" t="str">
        <f>Económico!D94</f>
        <v>Otro Personal.- Sustituciones y otros</v>
      </c>
      <c r="E232" s="2">
        <f>Económico!E94</f>
        <v>1000</v>
      </c>
      <c r="F232" s="13">
        <f>Económico!F94</f>
        <v>1000</v>
      </c>
      <c r="G232" s="27">
        <f t="shared" si="24"/>
        <v>0</v>
      </c>
      <c r="H232" s="23">
        <f t="shared" si="25"/>
        <v>0</v>
      </c>
    </row>
    <row r="233" spans="1:8" ht="12" customHeight="1">
      <c r="A233" s="11">
        <f>Económico!A120</f>
        <v>3231</v>
      </c>
      <c r="B233" s="11">
        <f>Económico!B120</f>
        <v>16000</v>
      </c>
      <c r="C233" s="59" t="str">
        <f>Económico!C120</f>
        <v>Educación Infantil y Primaria</v>
      </c>
      <c r="D233" s="59" t="str">
        <f>Económico!D120</f>
        <v>Seguridad Social</v>
      </c>
      <c r="E233" s="2">
        <f>Económico!E120</f>
        <v>90000</v>
      </c>
      <c r="F233" s="13">
        <f>Económico!F120</f>
        <v>95000</v>
      </c>
      <c r="G233" s="27">
        <f t="shared" si="24"/>
        <v>-5000</v>
      </c>
      <c r="H233" s="124">
        <f t="shared" si="25"/>
        <v>-0.05263157894736842</v>
      </c>
    </row>
    <row r="234" spans="1:8" ht="12" customHeight="1">
      <c r="A234" s="11">
        <f>Económico!A180</f>
        <v>3231</v>
      </c>
      <c r="B234" s="11">
        <f>Económico!B180</f>
        <v>22100</v>
      </c>
      <c r="C234" s="59" t="str">
        <f>Económico!C180</f>
        <v>Educación Infantil y Primaria</v>
      </c>
      <c r="D234" s="59" t="str">
        <f>Económico!D180</f>
        <v>Suministros.- Energía Eléctrica</v>
      </c>
      <c r="E234" s="2">
        <f>Económico!E180</f>
        <v>1000</v>
      </c>
      <c r="F234" s="13">
        <f>Económico!F180</f>
        <v>150000</v>
      </c>
      <c r="G234" s="27">
        <f t="shared" si="24"/>
        <v>-149000</v>
      </c>
      <c r="H234" s="124">
        <f t="shared" si="25"/>
        <v>-0.9933333333333333</v>
      </c>
    </row>
    <row r="235" spans="1:8" ht="12" customHeight="1">
      <c r="A235" s="11">
        <f>Económico!A189</f>
        <v>3231</v>
      </c>
      <c r="B235" s="11">
        <f>Económico!B189</f>
        <v>22104</v>
      </c>
      <c r="C235" s="59" t="str">
        <f>Económico!C189</f>
        <v>Educación Infantil y Primaria</v>
      </c>
      <c r="D235" s="59" t="str">
        <f>Económico!D189</f>
        <v>Suministros.- Vestuario</v>
      </c>
      <c r="E235" s="2">
        <f>Económico!E189</f>
        <v>3000</v>
      </c>
      <c r="F235" s="13">
        <f>Económico!F189</f>
        <v>3000</v>
      </c>
      <c r="G235" s="27">
        <f t="shared" si="24"/>
        <v>0</v>
      </c>
      <c r="H235" s="23">
        <f t="shared" si="25"/>
        <v>0</v>
      </c>
    </row>
    <row r="236" spans="1:8" ht="12" customHeight="1">
      <c r="A236" s="11">
        <f>Económico!A290</f>
        <v>3231</v>
      </c>
      <c r="B236" s="11">
        <f>Económico!B290</f>
        <v>22699</v>
      </c>
      <c r="C236" s="59" t="str">
        <f>Económico!C290</f>
        <v>Educación Infantil y Primaria</v>
      </c>
      <c r="D236" s="59" t="str">
        <f>Económico!D290</f>
        <v>Otros Gastos Diversos</v>
      </c>
      <c r="E236" s="2">
        <f>Económico!E290</f>
        <v>1000</v>
      </c>
      <c r="F236" s="13">
        <f>Económico!F290</f>
        <v>1000</v>
      </c>
      <c r="G236" s="27">
        <f t="shared" si="24"/>
        <v>0</v>
      </c>
      <c r="H236" s="23">
        <f t="shared" si="25"/>
        <v>0</v>
      </c>
    </row>
    <row r="237" spans="1:8" ht="12" customHeight="1">
      <c r="A237" s="11">
        <f>Económico!A471</f>
        <v>3231</v>
      </c>
      <c r="B237" s="11">
        <f>Económico!B471</f>
        <v>63200</v>
      </c>
      <c r="C237" s="59" t="str">
        <f>Económico!C471</f>
        <v>Educación Infantil y Primaria</v>
      </c>
      <c r="D237" s="59" t="str">
        <f>Económico!D471</f>
        <v>Obras RAM en Centros Escolares</v>
      </c>
      <c r="E237" s="2">
        <f>Económico!E471</f>
        <v>500000</v>
      </c>
      <c r="F237" s="13">
        <f>Económico!F471</f>
        <v>90000</v>
      </c>
      <c r="G237" s="27">
        <f t="shared" si="24"/>
        <v>410000</v>
      </c>
      <c r="H237" s="23">
        <f t="shared" si="25"/>
        <v>4.555555555555555</v>
      </c>
    </row>
    <row r="238" spans="1:8" ht="12" customHeight="1">
      <c r="A238" s="217" t="s">
        <v>411</v>
      </c>
      <c r="B238" s="217"/>
      <c r="C238" s="217"/>
      <c r="D238" s="217"/>
      <c r="E238" s="4">
        <f>SUM(E230:E237)</f>
        <v>854800</v>
      </c>
      <c r="F238" s="15">
        <f>SUM(F230:F237)</f>
        <v>591000</v>
      </c>
      <c r="G238" s="28">
        <f t="shared" si="24"/>
        <v>263800</v>
      </c>
      <c r="H238" s="24">
        <f>(E238-F238)/F238</f>
        <v>0.4463620981387479</v>
      </c>
    </row>
    <row r="239" spans="1:8" ht="12" customHeight="1">
      <c r="A239" s="11">
        <f>Económico!A58</f>
        <v>3261</v>
      </c>
      <c r="B239" s="11">
        <f>Económico!B58</f>
        <v>13000</v>
      </c>
      <c r="C239" s="59" t="str">
        <f>Económico!C58</f>
        <v>Serv.Compl.Educación</v>
      </c>
      <c r="D239" s="59" t="str">
        <f>Económico!D58</f>
        <v>Personal Laboral Fijo</v>
      </c>
      <c r="E239" s="2">
        <f>Económico!E58</f>
        <v>844900</v>
      </c>
      <c r="F239" s="13">
        <f>Económico!F58</f>
        <v>824000</v>
      </c>
      <c r="G239" s="27">
        <f t="shared" si="24"/>
        <v>20900</v>
      </c>
      <c r="H239" s="23">
        <f aca="true" t="shared" si="26" ref="H239:H268">(E239-F239)/F239</f>
        <v>0.025364077669902913</v>
      </c>
    </row>
    <row r="240" spans="1:8" ht="12" customHeight="1">
      <c r="A240" s="11">
        <f>Económico!A73</f>
        <v>3261</v>
      </c>
      <c r="B240" s="11">
        <f>Económico!B73</f>
        <v>13001</v>
      </c>
      <c r="C240" s="59" t="str">
        <f>Económico!C73</f>
        <v>Serv.Compl.Educación</v>
      </c>
      <c r="D240" s="59" t="str">
        <f>Económico!D73</f>
        <v>Horas Extraordinarias Personal Laboral</v>
      </c>
      <c r="E240" s="2">
        <f>Económico!E73</f>
        <v>1000</v>
      </c>
      <c r="F240" s="13">
        <f>Económico!F73</f>
        <v>1000</v>
      </c>
      <c r="G240" s="27">
        <f t="shared" si="24"/>
        <v>0</v>
      </c>
      <c r="H240" s="23">
        <f t="shared" si="26"/>
        <v>0</v>
      </c>
    </row>
    <row r="241" spans="1:8" ht="12" customHeight="1">
      <c r="A241" s="11">
        <f>Económico!A83</f>
        <v>3261</v>
      </c>
      <c r="B241" s="11">
        <f>Económico!B83</f>
        <v>13100</v>
      </c>
      <c r="C241" s="59" t="str">
        <f>Económico!C83</f>
        <v>Serv.Compl.Educación</v>
      </c>
      <c r="D241" s="59" t="str">
        <f>Económico!D83</f>
        <v>Personal Laboral Temporal</v>
      </c>
      <c r="E241" s="2">
        <f>Económico!E83</f>
        <v>132300</v>
      </c>
      <c r="F241" s="13">
        <f>Económico!F83</f>
        <v>129100</v>
      </c>
      <c r="G241" s="27">
        <f t="shared" si="24"/>
        <v>3200</v>
      </c>
      <c r="H241" s="23">
        <f t="shared" si="26"/>
        <v>0.024786986831913247</v>
      </c>
    </row>
    <row r="242" spans="1:8" ht="12" customHeight="1">
      <c r="A242" s="11">
        <f>Económico!A95</f>
        <v>3261</v>
      </c>
      <c r="B242" s="11">
        <f>Económico!B95</f>
        <v>14300</v>
      </c>
      <c r="C242" s="59" t="str">
        <f>Económico!C95</f>
        <v>Serv.Compl.Educación</v>
      </c>
      <c r="D242" s="59" t="str">
        <f>Económico!D95</f>
        <v>Otro Personal.- Sustituciones y otros</v>
      </c>
      <c r="E242" s="2">
        <f>Económico!E95</f>
        <v>20000</v>
      </c>
      <c r="F242" s="13">
        <f>Económico!F95</f>
        <v>20000</v>
      </c>
      <c r="G242" s="27">
        <f t="shared" si="24"/>
        <v>0</v>
      </c>
      <c r="H242" s="23">
        <f t="shared" si="26"/>
        <v>0</v>
      </c>
    </row>
    <row r="243" spans="1:8" ht="12" customHeight="1">
      <c r="A243" s="11">
        <f>Económico!A121</f>
        <v>3261</v>
      </c>
      <c r="B243" s="11">
        <f>Económico!B121</f>
        <v>16000</v>
      </c>
      <c r="C243" s="59" t="str">
        <f>Económico!C121</f>
        <v>Serv.Compl.Educación</v>
      </c>
      <c r="D243" s="59" t="str">
        <f>Económico!D121</f>
        <v>Seguridad Social</v>
      </c>
      <c r="E243" s="2">
        <f>Económico!E121</f>
        <v>320000</v>
      </c>
      <c r="F243" s="13">
        <f>Económico!F121</f>
        <v>320000</v>
      </c>
      <c r="G243" s="27">
        <f t="shared" si="24"/>
        <v>0</v>
      </c>
      <c r="H243" s="23">
        <f t="shared" si="26"/>
        <v>0</v>
      </c>
    </row>
    <row r="244" spans="1:8" ht="12" customHeight="1">
      <c r="A244" s="11">
        <f>Económico!A166</f>
        <v>3261</v>
      </c>
      <c r="B244" s="11">
        <f>Económico!B166</f>
        <v>21300</v>
      </c>
      <c r="C244" s="59" t="str">
        <f>Económico!C166</f>
        <v>Serv.Compl.Educación</v>
      </c>
      <c r="D244" s="59" t="str">
        <f>Económico!D166</f>
        <v>R.M.C.- Maquinaria, Instalaciones y Utillaje</v>
      </c>
      <c r="E244" s="2">
        <f>Económico!E166</f>
        <v>3000</v>
      </c>
      <c r="F244" s="13">
        <f>Económico!F166</f>
        <v>3000</v>
      </c>
      <c r="G244" s="27">
        <f t="shared" si="24"/>
        <v>0</v>
      </c>
      <c r="H244" s="23">
        <f t="shared" si="26"/>
        <v>0</v>
      </c>
    </row>
    <row r="245" spans="1:8" ht="12" customHeight="1">
      <c r="A245" s="11">
        <f>Económico!A170</f>
        <v>3261</v>
      </c>
      <c r="B245" s="11">
        <f>Económico!B170</f>
        <v>21500</v>
      </c>
      <c r="C245" s="59" t="str">
        <f>Económico!C170</f>
        <v>Serv.Compl.Educación</v>
      </c>
      <c r="D245" s="59" t="str">
        <f>Económico!D170</f>
        <v>R.M.C.- Mobiliario y Equipo de Oficina</v>
      </c>
      <c r="E245" s="2">
        <f>Económico!E170</f>
        <v>2500</v>
      </c>
      <c r="F245" s="13">
        <f>Económico!F170</f>
        <v>2500</v>
      </c>
      <c r="G245" s="27">
        <f t="shared" si="24"/>
        <v>0</v>
      </c>
      <c r="H245" s="23">
        <f t="shared" si="26"/>
        <v>0</v>
      </c>
    </row>
    <row r="246" spans="1:8" ht="12" customHeight="1">
      <c r="A246" s="11">
        <f>Económico!A181</f>
        <v>3261</v>
      </c>
      <c r="B246" s="11">
        <f>Económico!B181</f>
        <v>22100</v>
      </c>
      <c r="C246" s="59" t="str">
        <f>Económico!C181</f>
        <v>Serv.Compl.Educación</v>
      </c>
      <c r="D246" s="59" t="str">
        <f>Económico!D181</f>
        <v>Suministros.- Energía Eléctrica</v>
      </c>
      <c r="E246" s="2">
        <f>Económico!E181</f>
        <v>1000</v>
      </c>
      <c r="F246" s="13">
        <f>Económico!F181</f>
        <v>5000</v>
      </c>
      <c r="G246" s="27">
        <f t="shared" si="24"/>
        <v>-4000</v>
      </c>
      <c r="H246" s="124">
        <f t="shared" si="26"/>
        <v>-0.8</v>
      </c>
    </row>
    <row r="247" spans="1:8" ht="12" customHeight="1">
      <c r="A247" s="11">
        <f>Económico!A196</f>
        <v>3261</v>
      </c>
      <c r="B247" s="11">
        <f>Económico!B196</f>
        <v>22199</v>
      </c>
      <c r="C247" s="59" t="str">
        <f>Económico!C196</f>
        <v>Serv.Compl.Educación</v>
      </c>
      <c r="D247" s="59" t="str">
        <f>Económico!D196</f>
        <v>Otros Suministros.- Escuelas Música y Dibujo</v>
      </c>
      <c r="E247" s="2">
        <f>Económico!E196</f>
        <v>15000</v>
      </c>
      <c r="F247" s="13">
        <f>Económico!F196</f>
        <v>10000</v>
      </c>
      <c r="G247" s="27">
        <f t="shared" si="24"/>
        <v>5000</v>
      </c>
      <c r="H247" s="23">
        <f t="shared" si="26"/>
        <v>0.5</v>
      </c>
    </row>
    <row r="248" spans="1:8" ht="12" customHeight="1">
      <c r="A248" s="11">
        <f>Económico!A207</f>
        <v>3261</v>
      </c>
      <c r="B248" s="11">
        <f>Económico!B207</f>
        <v>22200</v>
      </c>
      <c r="C248" s="59" t="str">
        <f>Económico!C207</f>
        <v>Serv.Compl.Educación</v>
      </c>
      <c r="D248" s="59" t="str">
        <f>Económico!D207</f>
        <v>Comunicaciones.- Telefónicas</v>
      </c>
      <c r="E248" s="2">
        <f>Económico!E207</f>
        <v>3500</v>
      </c>
      <c r="F248" s="13">
        <f>Económico!F207</f>
        <v>3500</v>
      </c>
      <c r="G248" s="27">
        <f t="shared" si="24"/>
        <v>0</v>
      </c>
      <c r="H248" s="23">
        <f t="shared" si="26"/>
        <v>0</v>
      </c>
    </row>
    <row r="249" spans="1:8" ht="12" customHeight="1">
      <c r="A249" s="11">
        <f>Económico!A222</f>
        <v>3261</v>
      </c>
      <c r="B249" s="11">
        <f>Económico!B222</f>
        <v>22300</v>
      </c>
      <c r="C249" s="59" t="str">
        <f>Económico!C222</f>
        <v>Serv.Compl.Educación</v>
      </c>
      <c r="D249" s="59" t="str">
        <f>Económico!D222</f>
        <v>Transportes</v>
      </c>
      <c r="E249" s="2">
        <f>Económico!E222</f>
        <v>4000</v>
      </c>
      <c r="F249" s="13">
        <f>Económico!F222</f>
        <v>2500</v>
      </c>
      <c r="G249" s="27">
        <f t="shared" si="24"/>
        <v>1500</v>
      </c>
      <c r="H249" s="23">
        <f t="shared" si="26"/>
        <v>0.6</v>
      </c>
    </row>
    <row r="250" spans="1:8" ht="12" customHeight="1">
      <c r="A250" s="11">
        <f>Económico!A230</f>
        <v>3261</v>
      </c>
      <c r="B250" s="11">
        <f>Económico!B230</f>
        <v>22400</v>
      </c>
      <c r="C250" s="59" t="str">
        <f>Económico!C230</f>
        <v>Serv.Compl.Educación</v>
      </c>
      <c r="D250" s="59" t="str">
        <f>Económico!D230</f>
        <v>Primas de Seguros</v>
      </c>
      <c r="E250" s="2">
        <f>Económico!E230</f>
        <v>2000</v>
      </c>
      <c r="F250" s="13">
        <f>Económico!F230</f>
        <v>1000</v>
      </c>
      <c r="G250" s="27">
        <f t="shared" si="24"/>
        <v>1000</v>
      </c>
      <c r="H250" s="23">
        <f t="shared" si="26"/>
        <v>1</v>
      </c>
    </row>
    <row r="251" spans="1:8" ht="12" customHeight="1">
      <c r="A251" s="11">
        <f>Económico!A255</f>
        <v>3261</v>
      </c>
      <c r="B251" s="11">
        <f>Económico!B255</f>
        <v>22602</v>
      </c>
      <c r="C251" s="59" t="str">
        <f>Económico!C255</f>
        <v>Serv.Compl.Educación</v>
      </c>
      <c r="D251" s="59" t="str">
        <f>Económico!D255</f>
        <v>Gastos Diversos.- Publicidad y Propaganda</v>
      </c>
      <c r="E251" s="2">
        <f>Económico!E255</f>
        <v>1000</v>
      </c>
      <c r="F251" s="13">
        <f>Económico!F255</f>
        <v>1000</v>
      </c>
      <c r="G251" s="27">
        <f t="shared" si="24"/>
        <v>0</v>
      </c>
      <c r="H251" s="23">
        <f t="shared" si="26"/>
        <v>0</v>
      </c>
    </row>
    <row r="252" spans="1:8" ht="12" customHeight="1">
      <c r="A252" s="11">
        <f>Económico!A291</f>
        <v>3261</v>
      </c>
      <c r="B252" s="11">
        <f>Económico!B291</f>
        <v>22699</v>
      </c>
      <c r="C252" s="59" t="str">
        <f>Económico!C291</f>
        <v>Serv.Compl.Educación</v>
      </c>
      <c r="D252" s="59" t="str">
        <f>Económico!D291</f>
        <v>Otros Gastos Diversos</v>
      </c>
      <c r="E252" s="2">
        <f>Económico!E291</f>
        <v>20000</v>
      </c>
      <c r="F252" s="13">
        <f>Económico!F291</f>
        <v>19000</v>
      </c>
      <c r="G252" s="27">
        <f aca="true" t="shared" si="27" ref="G252:G280">E252-F252</f>
        <v>1000</v>
      </c>
      <c r="H252" s="23">
        <f t="shared" si="26"/>
        <v>0.05263157894736842</v>
      </c>
    </row>
    <row r="253" spans="1:8" ht="12" customHeight="1">
      <c r="A253" s="11">
        <f>Económico!A331</f>
        <v>3261</v>
      </c>
      <c r="B253" s="11">
        <f>Económico!B331</f>
        <v>22706</v>
      </c>
      <c r="C253" s="59" t="str">
        <f>Económico!C331</f>
        <v>Serv.Compl.Educación</v>
      </c>
      <c r="D253" s="59" t="str">
        <f>Económico!D331</f>
        <v>Trabajos otras Empresas.- Activ.Extraescolares</v>
      </c>
      <c r="E253" s="2">
        <f>Económico!E331</f>
        <v>210000</v>
      </c>
      <c r="F253" s="13">
        <f>Económico!F331</f>
        <v>238000</v>
      </c>
      <c r="G253" s="27">
        <f t="shared" si="27"/>
        <v>-28000</v>
      </c>
      <c r="H253" s="124">
        <f t="shared" si="26"/>
        <v>-0.11764705882352941</v>
      </c>
    </row>
    <row r="254" spans="1:8" ht="12" customHeight="1">
      <c r="A254" s="11">
        <f>Económico!A346</f>
        <v>3261</v>
      </c>
      <c r="B254" s="11">
        <f>Económico!B346</f>
        <v>22710</v>
      </c>
      <c r="C254" s="59" t="str">
        <f>Económico!C346</f>
        <v>Serv.Compl.Educación</v>
      </c>
      <c r="D254" s="59" t="str">
        <f>Económico!D346</f>
        <v>Servicios Obras y Mantenimiento (S.O.M.)</v>
      </c>
      <c r="E254" s="2">
        <f>Económico!E346</f>
        <v>100000</v>
      </c>
      <c r="F254" s="13">
        <f>Económico!F346</f>
        <v>70000</v>
      </c>
      <c r="G254" s="27">
        <f t="shared" si="27"/>
        <v>30000</v>
      </c>
      <c r="H254" s="23">
        <f t="shared" si="26"/>
        <v>0.42857142857142855</v>
      </c>
    </row>
    <row r="255" spans="1:8" ht="12" customHeight="1">
      <c r="A255" s="11">
        <f>Económico!A372</f>
        <v>3261</v>
      </c>
      <c r="B255" s="11">
        <f>Económico!B372</f>
        <v>23020</v>
      </c>
      <c r="C255" s="59" t="str">
        <f>Económico!C372</f>
        <v>Serv.Compl.Educación</v>
      </c>
      <c r="D255" s="59" t="str">
        <f>Económico!D372</f>
        <v>Dietas del Personal</v>
      </c>
      <c r="E255" s="2">
        <f>Económico!E372</f>
        <v>1500</v>
      </c>
      <c r="F255" s="13">
        <f>Económico!F372</f>
        <v>2500</v>
      </c>
      <c r="G255" s="27">
        <f t="shared" si="27"/>
        <v>-1000</v>
      </c>
      <c r="H255" s="124">
        <f t="shared" si="26"/>
        <v>-0.4</v>
      </c>
    </row>
    <row r="256" spans="1:8" ht="12" customHeight="1">
      <c r="A256" s="11">
        <f>Económico!A379</f>
        <v>3261</v>
      </c>
      <c r="B256" s="11">
        <f>Económico!B379</f>
        <v>23120</v>
      </c>
      <c r="C256" s="59" t="str">
        <f>Económico!C379</f>
        <v>Serv.Compl.Educación</v>
      </c>
      <c r="D256" s="59" t="str">
        <f>Económico!D379</f>
        <v>Locomoción del Personal</v>
      </c>
      <c r="E256" s="2">
        <f>Económico!E379</f>
        <v>500</v>
      </c>
      <c r="F256" s="13">
        <f>Económico!F379</f>
        <v>500</v>
      </c>
      <c r="G256" s="27">
        <f t="shared" si="27"/>
        <v>0</v>
      </c>
      <c r="H256" s="23">
        <f t="shared" si="26"/>
        <v>0</v>
      </c>
    </row>
    <row r="257" spans="1:8" ht="12" customHeight="1">
      <c r="A257" s="11">
        <f>Económico!A410</f>
        <v>3261</v>
      </c>
      <c r="B257" s="11">
        <f>Económico!B410</f>
        <v>48100</v>
      </c>
      <c r="C257" s="59" t="str">
        <f>Económico!C410</f>
        <v>Serv.Compl.Educación</v>
      </c>
      <c r="D257" s="59" t="str">
        <f>Económico!D410</f>
        <v>Ayudas de Estudio e Investigación</v>
      </c>
      <c r="E257" s="2">
        <f>Económico!E410</f>
        <v>123000</v>
      </c>
      <c r="F257" s="13">
        <f>Económico!F410</f>
        <v>123000</v>
      </c>
      <c r="G257" s="27">
        <f t="shared" si="27"/>
        <v>0</v>
      </c>
      <c r="H257" s="23">
        <f t="shared" si="26"/>
        <v>0</v>
      </c>
    </row>
    <row r="258" spans="1:8" ht="12" customHeight="1">
      <c r="A258" s="11">
        <f>Económico!A421</f>
        <v>3261</v>
      </c>
      <c r="B258" s="11">
        <f>Económico!B421</f>
        <v>48900</v>
      </c>
      <c r="C258" s="59" t="str">
        <f>Económico!C421</f>
        <v>Serv.Compl.Educación</v>
      </c>
      <c r="D258" s="59" t="str">
        <f>Económico!D421</f>
        <v>Otras Transferencias.- Convenios con Centros Educativos</v>
      </c>
      <c r="E258" s="2">
        <f>Económico!E421</f>
        <v>5500</v>
      </c>
      <c r="F258" s="13">
        <f>Económico!F421</f>
        <v>5500</v>
      </c>
      <c r="G258" s="27">
        <f t="shared" si="27"/>
        <v>0</v>
      </c>
      <c r="H258" s="23">
        <f t="shared" si="26"/>
        <v>0</v>
      </c>
    </row>
    <row r="259" spans="1:8" ht="12" customHeight="1">
      <c r="A259" s="11">
        <f>Económico!A452</f>
        <v>3261</v>
      </c>
      <c r="B259" s="11">
        <f>Económico!B452</f>
        <v>62300</v>
      </c>
      <c r="C259" s="59" t="str">
        <f>Económico!C452</f>
        <v>Serv.Compl.Educación</v>
      </c>
      <c r="D259" s="59" t="str">
        <f>Económico!D452</f>
        <v>Adquisición Instrumentos Escuela Música</v>
      </c>
      <c r="E259" s="2">
        <f>Económico!E452</f>
        <v>50000</v>
      </c>
      <c r="F259" s="13">
        <f>Económico!F452</f>
        <v>35000</v>
      </c>
      <c r="G259" s="27">
        <f>E259-F259</f>
        <v>15000</v>
      </c>
      <c r="H259" s="23">
        <f t="shared" si="26"/>
        <v>0.42857142857142855</v>
      </c>
    </row>
    <row r="260" spans="1:8" ht="12" customHeight="1">
      <c r="A260" s="217" t="s">
        <v>412</v>
      </c>
      <c r="B260" s="217"/>
      <c r="C260" s="217"/>
      <c r="D260" s="217"/>
      <c r="E260" s="4">
        <f>SUM(E239:E259)</f>
        <v>1860700</v>
      </c>
      <c r="F260" s="15">
        <f>SUM(F239:F259)</f>
        <v>1816100</v>
      </c>
      <c r="G260" s="28">
        <f t="shared" si="27"/>
        <v>44600</v>
      </c>
      <c r="H260" s="24">
        <f t="shared" si="26"/>
        <v>0.024558119046308023</v>
      </c>
    </row>
    <row r="261" spans="1:8" ht="12" customHeight="1">
      <c r="A261" s="11" t="str">
        <f>Económico!A59</f>
        <v>3321</v>
      </c>
      <c r="B261" s="11">
        <f>Económico!B59</f>
        <v>13000</v>
      </c>
      <c r="C261" s="59" t="str">
        <f>Económico!C59</f>
        <v>Bibliotecas Públicas</v>
      </c>
      <c r="D261" s="59" t="str">
        <f>Económico!D59</f>
        <v>Personal Laboral Fijo</v>
      </c>
      <c r="E261" s="2">
        <f>Económico!E59</f>
        <v>77800</v>
      </c>
      <c r="F261" s="13">
        <f>Económico!F59</f>
        <v>79200</v>
      </c>
      <c r="G261" s="27">
        <f t="shared" si="27"/>
        <v>-1400</v>
      </c>
      <c r="H261" s="124">
        <f t="shared" si="26"/>
        <v>-0.017676767676767676</v>
      </c>
    </row>
    <row r="262" spans="1:8" ht="12" customHeight="1">
      <c r="A262" s="11" t="str">
        <f>Económico!A84</f>
        <v>3321</v>
      </c>
      <c r="B262" s="11">
        <f>Económico!B84</f>
        <v>13100</v>
      </c>
      <c r="C262" s="59" t="str">
        <f>Económico!C84</f>
        <v>Bibliotecas Públicas</v>
      </c>
      <c r="D262" s="59" t="str">
        <f>Económico!D84</f>
        <v>Personal Laboral Temporal</v>
      </c>
      <c r="E262" s="2">
        <f>Económico!E84</f>
        <v>70600</v>
      </c>
      <c r="F262" s="13">
        <f>Económico!F84</f>
        <v>65200</v>
      </c>
      <c r="G262" s="27">
        <f t="shared" si="27"/>
        <v>5400</v>
      </c>
      <c r="H262" s="23">
        <f t="shared" si="26"/>
        <v>0.08282208588957055</v>
      </c>
    </row>
    <row r="263" spans="1:8" ht="12" customHeight="1">
      <c r="A263" s="11" t="str">
        <f>Económico!A122</f>
        <v>3321</v>
      </c>
      <c r="B263" s="11">
        <f>Económico!B122</f>
        <v>16000</v>
      </c>
      <c r="C263" s="59" t="str">
        <f>Económico!C122</f>
        <v>Bibliotecas Públicas</v>
      </c>
      <c r="D263" s="59" t="str">
        <f>Económico!D122</f>
        <v>Seguridad Social</v>
      </c>
      <c r="E263" s="2">
        <f>Económico!E122</f>
        <v>44000</v>
      </c>
      <c r="F263" s="13">
        <f>Económico!F122</f>
        <v>44000</v>
      </c>
      <c r="G263" s="27">
        <f t="shared" si="27"/>
        <v>0</v>
      </c>
      <c r="H263" s="23">
        <f t="shared" si="26"/>
        <v>0</v>
      </c>
    </row>
    <row r="264" spans="1:8" ht="12" customHeight="1">
      <c r="A264" s="11">
        <f>Económico!A174</f>
        <v>3321</v>
      </c>
      <c r="B264" s="11">
        <f>Económico!B174</f>
        <v>22001</v>
      </c>
      <c r="C264" s="59" t="str">
        <f>Económico!C174</f>
        <v>Bibliotecas Públicas</v>
      </c>
      <c r="D264" s="59" t="str">
        <f>Económico!D174</f>
        <v>Prensa, revistas, libros y otras publicaciones</v>
      </c>
      <c r="E264" s="2">
        <f>Económico!E174</f>
        <v>10000</v>
      </c>
      <c r="F264" s="13">
        <f>Económico!F174</f>
        <v>10000</v>
      </c>
      <c r="G264" s="27">
        <f t="shared" si="27"/>
        <v>0</v>
      </c>
      <c r="H264" s="23">
        <f t="shared" si="26"/>
        <v>0</v>
      </c>
    </row>
    <row r="265" spans="1:8" ht="12" customHeight="1">
      <c r="A265" s="11">
        <f>Económico!A208</f>
        <v>3321</v>
      </c>
      <c r="B265" s="11">
        <f>Económico!B208</f>
        <v>22200</v>
      </c>
      <c r="C265" s="59" t="str">
        <f>Económico!C208</f>
        <v>Bibliotecas Públicas</v>
      </c>
      <c r="D265" s="59" t="str">
        <f>Económico!D208</f>
        <v>Comunicaciones.- Telefónicas</v>
      </c>
      <c r="E265" s="2">
        <f>Económico!E208</f>
        <v>3500</v>
      </c>
      <c r="F265" s="13">
        <f>Económico!F208</f>
        <v>3500</v>
      </c>
      <c r="G265" s="27">
        <f t="shared" si="27"/>
        <v>0</v>
      </c>
      <c r="H265" s="23">
        <f t="shared" si="26"/>
        <v>0</v>
      </c>
    </row>
    <row r="266" spans="1:8" ht="12" customHeight="1">
      <c r="A266" s="11">
        <f>Económico!A231</f>
        <v>3321</v>
      </c>
      <c r="B266" s="11">
        <f>Económico!B231</f>
        <v>22400</v>
      </c>
      <c r="C266" s="59" t="str">
        <f>Económico!C231</f>
        <v>Bibliotecas Públicas</v>
      </c>
      <c r="D266" s="59" t="str">
        <f>Económico!D231</f>
        <v>Primas de Seguros</v>
      </c>
      <c r="E266" s="2">
        <f>Económico!E231</f>
        <v>1000</v>
      </c>
      <c r="F266" s="13">
        <f>Económico!F231</f>
        <v>1000</v>
      </c>
      <c r="G266" s="27">
        <f t="shared" si="27"/>
        <v>0</v>
      </c>
      <c r="H266" s="23">
        <f t="shared" si="26"/>
        <v>0</v>
      </c>
    </row>
    <row r="267" spans="1:8" ht="12" customHeight="1">
      <c r="A267" s="11">
        <f>Económico!A256</f>
        <v>3321</v>
      </c>
      <c r="B267" s="11">
        <f>Económico!B256</f>
        <v>22602</v>
      </c>
      <c r="C267" s="59" t="str">
        <f>Económico!C256</f>
        <v>Bibliotecas Públicas</v>
      </c>
      <c r="D267" s="59" t="str">
        <f>Económico!D256</f>
        <v>Gastos Diversos.- Publicidad y Propaganda</v>
      </c>
      <c r="E267" s="2">
        <f>Económico!E256</f>
        <v>1000</v>
      </c>
      <c r="F267" s="13">
        <f>Económico!F256</f>
        <v>1000</v>
      </c>
      <c r="G267" s="27">
        <f t="shared" si="27"/>
        <v>0</v>
      </c>
      <c r="H267" s="23">
        <f t="shared" si="26"/>
        <v>0</v>
      </c>
    </row>
    <row r="268" spans="1:8" ht="12" customHeight="1">
      <c r="A268" s="11">
        <f>Económico!A292</f>
        <v>3321</v>
      </c>
      <c r="B268" s="11">
        <f>Económico!B292</f>
        <v>22699</v>
      </c>
      <c r="C268" s="59" t="str">
        <f>Económico!C292</f>
        <v>Bibliotecas Públicas</v>
      </c>
      <c r="D268" s="59" t="str">
        <f>Económico!D292</f>
        <v>Otros Gastos Diversos</v>
      </c>
      <c r="E268" s="2">
        <f>Económico!E292</f>
        <v>5000</v>
      </c>
      <c r="F268" s="13">
        <f>Económico!F292</f>
        <v>3500</v>
      </c>
      <c r="G268" s="27">
        <f t="shared" si="27"/>
        <v>1500</v>
      </c>
      <c r="H268" s="23">
        <f t="shared" si="26"/>
        <v>0.42857142857142855</v>
      </c>
    </row>
    <row r="269" spans="1:8" ht="12" customHeight="1">
      <c r="A269" s="11">
        <f>Económico!A317</f>
        <v>3321</v>
      </c>
      <c r="B269" s="11">
        <f>Económico!B317</f>
        <v>22701</v>
      </c>
      <c r="C269" s="59" t="str">
        <f>Económico!C317</f>
        <v>Bibliotecas Públicas</v>
      </c>
      <c r="D269" s="59" t="str">
        <f>Económico!D317</f>
        <v>Trabajos realizados por otras Empresas.- Seguridad</v>
      </c>
      <c r="E269" s="2">
        <f>Económico!E317</f>
        <v>5000</v>
      </c>
      <c r="F269" s="13">
        <f>Económico!F317</f>
        <v>5000</v>
      </c>
      <c r="G269" s="27">
        <f t="shared" si="27"/>
        <v>0</v>
      </c>
      <c r="H269" s="23">
        <f aca="true" t="shared" si="28" ref="H269:H275">(E269-F269)/F269</f>
        <v>0</v>
      </c>
    </row>
    <row r="270" spans="1:8" ht="12" customHeight="1">
      <c r="A270" s="11">
        <f>Económico!A460</f>
        <v>3321</v>
      </c>
      <c r="B270" s="11">
        <f>Económico!B460</f>
        <v>62500</v>
      </c>
      <c r="C270" s="59" t="str">
        <f>Económico!C460</f>
        <v>Bibliotecas Públicas</v>
      </c>
      <c r="D270" s="59" t="str">
        <f>Económico!D460</f>
        <v>Adquisición Mobiliario y Equipo Oficina</v>
      </c>
      <c r="E270" s="2">
        <f>Económico!E460</f>
        <v>11000</v>
      </c>
      <c r="F270" s="13">
        <f>Económico!F460</f>
        <v>0</v>
      </c>
      <c r="G270" s="27">
        <f t="shared" si="27"/>
        <v>11000</v>
      </c>
      <c r="H270" s="132" t="s">
        <v>184</v>
      </c>
    </row>
    <row r="271" spans="1:8" ht="12" customHeight="1">
      <c r="A271" s="217" t="s">
        <v>377</v>
      </c>
      <c r="B271" s="217"/>
      <c r="C271" s="217"/>
      <c r="D271" s="217"/>
      <c r="E271" s="4">
        <f>SUM(E261:E270)</f>
        <v>228900</v>
      </c>
      <c r="F271" s="15">
        <f>SUM(F261:F270)</f>
        <v>212400</v>
      </c>
      <c r="G271" s="28">
        <f t="shared" si="27"/>
        <v>16500</v>
      </c>
      <c r="H271" s="24">
        <f aca="true" t="shared" si="29" ref="H271:H304">(E271-F271)/F271</f>
        <v>0.07768361581920905</v>
      </c>
    </row>
    <row r="272" spans="1:8" ht="12" customHeight="1">
      <c r="A272" s="11" t="str">
        <f>Económico!A60</f>
        <v>3322</v>
      </c>
      <c r="B272" s="11">
        <f>Económico!B60</f>
        <v>13000</v>
      </c>
      <c r="C272" s="59" t="str">
        <f>Económico!C60</f>
        <v>Archivos</v>
      </c>
      <c r="D272" s="59" t="str">
        <f>Económico!D60</f>
        <v>Personal Laboral Fijo</v>
      </c>
      <c r="E272" s="2">
        <f>Económico!E60</f>
        <v>102300</v>
      </c>
      <c r="F272" s="13">
        <f>Económico!F60</f>
        <v>100300</v>
      </c>
      <c r="G272" s="27">
        <f aca="true" t="shared" si="30" ref="G272:G277">E272-F272</f>
        <v>2000</v>
      </c>
      <c r="H272" s="23">
        <f t="shared" si="28"/>
        <v>0.019940179461615155</v>
      </c>
    </row>
    <row r="273" spans="1:8" ht="12" customHeight="1">
      <c r="A273" s="11" t="str">
        <f>Económico!A123</f>
        <v>3322</v>
      </c>
      <c r="B273" s="11">
        <f>Económico!B123</f>
        <v>16000</v>
      </c>
      <c r="C273" s="59" t="str">
        <f>Económico!C123</f>
        <v>Archivos</v>
      </c>
      <c r="D273" s="59" t="str">
        <f>Económico!D123</f>
        <v>Seguridad Social</v>
      </c>
      <c r="E273" s="2">
        <f>Económico!E123</f>
        <v>30000</v>
      </c>
      <c r="F273" s="13">
        <f>Económico!F123</f>
        <v>33000</v>
      </c>
      <c r="G273" s="27">
        <f t="shared" si="30"/>
        <v>-3000</v>
      </c>
      <c r="H273" s="124">
        <f t="shared" si="28"/>
        <v>-0.09090909090909091</v>
      </c>
    </row>
    <row r="274" spans="1:8" ht="12" customHeight="1">
      <c r="A274" s="11">
        <f>Económico!A257</f>
        <v>3322</v>
      </c>
      <c r="B274" s="11">
        <f>Económico!B257</f>
        <v>22602</v>
      </c>
      <c r="C274" s="59" t="str">
        <f>Económico!C257</f>
        <v>Archivos</v>
      </c>
      <c r="D274" s="59" t="str">
        <f>Económico!D257</f>
        <v>Gastos Diversos.- Publicidad y Propaganda</v>
      </c>
      <c r="E274" s="2">
        <f>Económico!E257</f>
        <v>1000</v>
      </c>
      <c r="F274" s="13">
        <f>Económico!F257</f>
        <v>1000</v>
      </c>
      <c r="G274" s="27">
        <f>E274-F274</f>
        <v>0</v>
      </c>
      <c r="H274" s="23">
        <f t="shared" si="28"/>
        <v>0</v>
      </c>
    </row>
    <row r="275" spans="1:8" ht="12" customHeight="1">
      <c r="A275" s="11">
        <f>Económico!A293</f>
        <v>3322</v>
      </c>
      <c r="B275" s="11">
        <f>Económico!B293</f>
        <v>22699</v>
      </c>
      <c r="C275" s="59" t="str">
        <f>Económico!C293</f>
        <v>Archivos</v>
      </c>
      <c r="D275" s="59" t="str">
        <f>Económico!D293</f>
        <v>Otros Gastos Diversos</v>
      </c>
      <c r="E275" s="2">
        <f>Económico!E293</f>
        <v>7000</v>
      </c>
      <c r="F275" s="13">
        <f>Económico!F293</f>
        <v>6000</v>
      </c>
      <c r="G275" s="27">
        <f t="shared" si="30"/>
        <v>1000</v>
      </c>
      <c r="H275" s="23">
        <f t="shared" si="28"/>
        <v>0.16666666666666666</v>
      </c>
    </row>
    <row r="276" spans="1:8" ht="12" customHeight="1">
      <c r="A276" s="11">
        <f>Económico!A461</f>
        <v>3322</v>
      </c>
      <c r="B276" s="11">
        <f>Económico!B461</f>
        <v>62500</v>
      </c>
      <c r="C276" s="59" t="str">
        <f>Económico!C461</f>
        <v>Archivos</v>
      </c>
      <c r="D276" s="59" t="str">
        <f>Económico!D461</f>
        <v>Adquisición Mobiliario y Equipo Oficina</v>
      </c>
      <c r="E276" s="2">
        <f>Económico!E461</f>
        <v>1000</v>
      </c>
      <c r="F276" s="13">
        <f>Económico!F461</f>
        <v>1000</v>
      </c>
      <c r="G276" s="27">
        <f t="shared" si="30"/>
        <v>0</v>
      </c>
      <c r="H276" s="23">
        <f t="shared" si="29"/>
        <v>0</v>
      </c>
    </row>
    <row r="277" spans="1:8" ht="12" customHeight="1">
      <c r="A277" s="217" t="s">
        <v>378</v>
      </c>
      <c r="B277" s="217"/>
      <c r="C277" s="217"/>
      <c r="D277" s="217"/>
      <c r="E277" s="4">
        <f>SUM(E272:E276)</f>
        <v>141300</v>
      </c>
      <c r="F277" s="15">
        <f>SUM(F272:F276)</f>
        <v>141300</v>
      </c>
      <c r="G277" s="28">
        <f t="shared" si="30"/>
        <v>0</v>
      </c>
      <c r="H277" s="24">
        <f>(E277-F277)/F277</f>
        <v>0</v>
      </c>
    </row>
    <row r="278" spans="1:8" ht="12" customHeight="1">
      <c r="A278" s="11">
        <f>Económico!A294</f>
        <v>3331</v>
      </c>
      <c r="B278" s="11">
        <f>Económico!B294</f>
        <v>22699</v>
      </c>
      <c r="C278" s="59" t="str">
        <f>Económico!C294</f>
        <v>Museos</v>
      </c>
      <c r="D278" s="59" t="str">
        <f>Económico!D294</f>
        <v>Otros Gastos Diversos</v>
      </c>
      <c r="E278" s="2">
        <f>Económico!E294</f>
        <v>3000</v>
      </c>
      <c r="F278" s="13">
        <f>Económico!F294</f>
        <v>3000</v>
      </c>
      <c r="G278" s="27">
        <f t="shared" si="27"/>
        <v>0</v>
      </c>
      <c r="H278" s="23">
        <f t="shared" si="29"/>
        <v>0</v>
      </c>
    </row>
    <row r="279" spans="1:8" ht="12" customHeight="1">
      <c r="A279" s="11" t="str">
        <f>Económico!A422</f>
        <v>3331</v>
      </c>
      <c r="B279" s="11">
        <f>Económico!B422</f>
        <v>48900</v>
      </c>
      <c r="C279" s="59" t="str">
        <f>Económico!C422</f>
        <v>Museos</v>
      </c>
      <c r="D279" s="59" t="str">
        <f>Económico!D422</f>
        <v>Otras Transferencias.- Museos (Anexo)</v>
      </c>
      <c r="E279" s="2">
        <f>Económico!E422</f>
        <v>10000</v>
      </c>
      <c r="F279" s="13">
        <f>Económico!F422</f>
        <v>10000</v>
      </c>
      <c r="G279" s="27">
        <f t="shared" si="27"/>
        <v>0</v>
      </c>
      <c r="H279" s="23">
        <f t="shared" si="29"/>
        <v>0</v>
      </c>
    </row>
    <row r="280" spans="1:8" ht="12" customHeight="1">
      <c r="A280" s="217" t="s">
        <v>413</v>
      </c>
      <c r="B280" s="217"/>
      <c r="C280" s="217"/>
      <c r="D280" s="217"/>
      <c r="E280" s="4">
        <f>SUM(E278:E279)</f>
        <v>13000</v>
      </c>
      <c r="F280" s="15">
        <f>SUM(F278:F279)</f>
        <v>13000</v>
      </c>
      <c r="G280" s="28">
        <f t="shared" si="27"/>
        <v>0</v>
      </c>
      <c r="H280" s="24">
        <f t="shared" si="29"/>
        <v>0</v>
      </c>
    </row>
    <row r="281" spans="1:8" ht="12" customHeight="1">
      <c r="A281" s="11" t="str">
        <f>Económico!A61</f>
        <v>3341</v>
      </c>
      <c r="B281" s="11">
        <f>Económico!B61</f>
        <v>13000</v>
      </c>
      <c r="C281" s="59" t="str">
        <f>Económico!C61</f>
        <v>Promoción Cultural</v>
      </c>
      <c r="D281" s="59" t="str">
        <f>Económico!D61</f>
        <v>Personal Laboral Fijo</v>
      </c>
      <c r="E281" s="2">
        <f>Económico!E61</f>
        <v>61400</v>
      </c>
      <c r="F281" s="13">
        <f>Económico!F61</f>
        <v>59200</v>
      </c>
      <c r="G281" s="27">
        <f aca="true" t="shared" si="31" ref="G281:G312">E281-F281</f>
        <v>2200</v>
      </c>
      <c r="H281" s="23">
        <f t="shared" si="29"/>
        <v>0.037162162162162164</v>
      </c>
    </row>
    <row r="282" spans="1:8" ht="12" customHeight="1">
      <c r="A282" s="11" t="str">
        <f>Económico!A85</f>
        <v>3341</v>
      </c>
      <c r="B282" s="11">
        <f>Económico!B85</f>
        <v>13100</v>
      </c>
      <c r="C282" s="59" t="str">
        <f>Económico!C85</f>
        <v>Promoción Cultural</v>
      </c>
      <c r="D282" s="59" t="str">
        <f>Económico!D85</f>
        <v>Personal Laboral Temporal</v>
      </c>
      <c r="E282" s="2">
        <f>Económico!E85</f>
        <v>86200</v>
      </c>
      <c r="F282" s="13">
        <f>Económico!F85</f>
        <v>84900</v>
      </c>
      <c r="G282" s="27">
        <f t="shared" si="31"/>
        <v>1300</v>
      </c>
      <c r="H282" s="23">
        <f t="shared" si="29"/>
        <v>0.015312131919905771</v>
      </c>
    </row>
    <row r="283" spans="1:8" ht="12" customHeight="1">
      <c r="A283" s="11" t="str">
        <f>Económico!A124</f>
        <v>3341</v>
      </c>
      <c r="B283" s="11">
        <f>Económico!B124</f>
        <v>16000</v>
      </c>
      <c r="C283" s="59" t="str">
        <f>Económico!C124</f>
        <v>Promoción Cultural</v>
      </c>
      <c r="D283" s="59" t="str">
        <f>Económico!D124</f>
        <v>Seguridad Social</v>
      </c>
      <c r="E283" s="2">
        <f>Económico!E124</f>
        <v>50000</v>
      </c>
      <c r="F283" s="13">
        <f>Económico!F124</f>
        <v>50000</v>
      </c>
      <c r="G283" s="27">
        <f t="shared" si="31"/>
        <v>0</v>
      </c>
      <c r="H283" s="23">
        <f t="shared" si="29"/>
        <v>0</v>
      </c>
    </row>
    <row r="284" spans="1:8" ht="12" customHeight="1">
      <c r="A284" s="11" t="str">
        <f>Económico!A151</f>
        <v>3341</v>
      </c>
      <c r="B284" s="11">
        <f>Económico!B151</f>
        <v>20200</v>
      </c>
      <c r="C284" s="59" t="str">
        <f>Económico!C151</f>
        <v>Promoción Cultural</v>
      </c>
      <c r="D284" s="59" t="str">
        <f>Económico!D151</f>
        <v>Arrendamientos.- Edificios y otras construc.</v>
      </c>
      <c r="E284" s="2">
        <f>Económico!E151</f>
        <v>24000</v>
      </c>
      <c r="F284" s="13">
        <f>Económico!F151</f>
        <v>26000</v>
      </c>
      <c r="G284" s="27">
        <f t="shared" si="31"/>
        <v>-2000</v>
      </c>
      <c r="H284" s="124">
        <f t="shared" si="29"/>
        <v>-0.07692307692307693</v>
      </c>
    </row>
    <row r="285" spans="1:8" ht="12" customHeight="1">
      <c r="A285" s="11">
        <f>Económico!A156</f>
        <v>3341</v>
      </c>
      <c r="B285" s="11">
        <f>Económico!B156</f>
        <v>20500</v>
      </c>
      <c r="C285" s="59" t="str">
        <f>Económico!C156</f>
        <v>Promoción Cultural</v>
      </c>
      <c r="D285" s="59" t="str">
        <f>Económico!D156</f>
        <v>Arrendamientos.- Mobiliario y Enseres</v>
      </c>
      <c r="E285" s="2">
        <f>Económico!E156</f>
        <v>27000</v>
      </c>
      <c r="F285" s="13">
        <f>Económico!F156</f>
        <v>27000</v>
      </c>
      <c r="G285" s="27">
        <f>E285-F285</f>
        <v>0</v>
      </c>
      <c r="H285" s="23">
        <f t="shared" si="29"/>
        <v>0</v>
      </c>
    </row>
    <row r="286" spans="1:8" ht="12" customHeight="1">
      <c r="A286" s="11" t="str">
        <f>Económico!A175</f>
        <v>3341</v>
      </c>
      <c r="B286" s="11">
        <f>Económico!B175</f>
        <v>22001</v>
      </c>
      <c r="C286" s="59" t="str">
        <f>Económico!C175</f>
        <v>Promoción Cultural</v>
      </c>
      <c r="D286" s="59" t="str">
        <f>Económico!D175</f>
        <v>Prensa, revistas, libros y otras publicaciones</v>
      </c>
      <c r="E286" s="2">
        <f>Económico!E175</f>
        <v>20000</v>
      </c>
      <c r="F286" s="13">
        <f>Económico!F175</f>
        <v>15000</v>
      </c>
      <c r="G286" s="27">
        <f t="shared" si="31"/>
        <v>5000</v>
      </c>
      <c r="H286" s="23">
        <f t="shared" si="29"/>
        <v>0.3333333333333333</v>
      </c>
    </row>
    <row r="287" spans="1:8" ht="12" customHeight="1">
      <c r="A287" s="11" t="str">
        <f>Económico!A182</f>
        <v>3341</v>
      </c>
      <c r="B287" s="11">
        <f>Económico!B182</f>
        <v>22100</v>
      </c>
      <c r="C287" s="59" t="str">
        <f>Económico!C182</f>
        <v>Promoción Cultural</v>
      </c>
      <c r="D287" s="59" t="str">
        <f>Económico!D182</f>
        <v>Suministros.- Energía Eléctrica</v>
      </c>
      <c r="E287" s="2">
        <f>Económico!E182</f>
        <v>1000</v>
      </c>
      <c r="F287" s="13">
        <f>Económico!F182</f>
        <v>40000</v>
      </c>
      <c r="G287" s="27">
        <f t="shared" si="31"/>
        <v>-39000</v>
      </c>
      <c r="H287" s="124">
        <f t="shared" si="29"/>
        <v>-0.975</v>
      </c>
    </row>
    <row r="288" spans="1:8" ht="12" customHeight="1">
      <c r="A288" s="11" t="str">
        <f>Económico!A190</f>
        <v>3341</v>
      </c>
      <c r="B288" s="11">
        <f>Económico!B190</f>
        <v>22104</v>
      </c>
      <c r="C288" s="59" t="str">
        <f>Económico!C190</f>
        <v>Promoción Cultural</v>
      </c>
      <c r="D288" s="59" t="str">
        <f>Económico!D190</f>
        <v>Suministros.- Vestuario</v>
      </c>
      <c r="E288" s="2">
        <f>Económico!E190</f>
        <v>2000</v>
      </c>
      <c r="F288" s="13">
        <f>Económico!F190</f>
        <v>1000</v>
      </c>
      <c r="G288" s="27">
        <f t="shared" si="31"/>
        <v>1000</v>
      </c>
      <c r="H288" s="23">
        <f t="shared" si="29"/>
        <v>1</v>
      </c>
    </row>
    <row r="289" spans="1:8" ht="12" customHeight="1">
      <c r="A289" s="11" t="str">
        <f>Económico!A197</f>
        <v>3341</v>
      </c>
      <c r="B289" s="11">
        <f>Económico!B197</f>
        <v>22199</v>
      </c>
      <c r="C289" s="59" t="str">
        <f>Económico!C197</f>
        <v>Promoción Cultural</v>
      </c>
      <c r="D289" s="59" t="str">
        <f>Económico!D197</f>
        <v>Otros Suministros</v>
      </c>
      <c r="E289" s="2">
        <f>Económico!E197</f>
        <v>2000</v>
      </c>
      <c r="F289" s="13">
        <f>Económico!F197</f>
        <v>2000</v>
      </c>
      <c r="G289" s="27">
        <f t="shared" si="31"/>
        <v>0</v>
      </c>
      <c r="H289" s="23">
        <f t="shared" si="29"/>
        <v>0</v>
      </c>
    </row>
    <row r="290" spans="1:8" ht="12" customHeight="1">
      <c r="A290" s="11" t="str">
        <f>Económico!A209</f>
        <v>3341</v>
      </c>
      <c r="B290" s="11">
        <f>Económico!B209</f>
        <v>22200</v>
      </c>
      <c r="C290" s="59" t="str">
        <f>Económico!C209</f>
        <v>Promoción Cultural</v>
      </c>
      <c r="D290" s="59" t="str">
        <f>Económico!D209</f>
        <v>Comunicaciones.- Telefónicas</v>
      </c>
      <c r="E290" s="2">
        <f>Económico!E209</f>
        <v>3000</v>
      </c>
      <c r="F290" s="13">
        <f>Económico!F209</f>
        <v>3000</v>
      </c>
      <c r="G290" s="27">
        <f t="shared" si="31"/>
        <v>0</v>
      </c>
      <c r="H290" s="23">
        <f t="shared" si="29"/>
        <v>0</v>
      </c>
    </row>
    <row r="291" spans="1:8" ht="12" customHeight="1">
      <c r="A291" s="11" t="str">
        <f>Económico!A223</f>
        <v>3341</v>
      </c>
      <c r="B291" s="11">
        <f>Económico!B223</f>
        <v>22300</v>
      </c>
      <c r="C291" s="59" t="str">
        <f>Económico!C223</f>
        <v>Promoción Cultural</v>
      </c>
      <c r="D291" s="59" t="str">
        <f>Económico!D223</f>
        <v>Transportes</v>
      </c>
      <c r="E291" s="2">
        <f>Económico!E223</f>
        <v>5000</v>
      </c>
      <c r="F291" s="13">
        <f>Económico!F223</f>
        <v>3000</v>
      </c>
      <c r="G291" s="27">
        <f t="shared" si="31"/>
        <v>2000</v>
      </c>
      <c r="H291" s="23">
        <f t="shared" si="29"/>
        <v>0.6666666666666666</v>
      </c>
    </row>
    <row r="292" spans="1:8" ht="12" customHeight="1">
      <c r="A292" s="11" t="str">
        <f>Económico!A241</f>
        <v>3341</v>
      </c>
      <c r="B292" s="11">
        <f>Económico!B241</f>
        <v>22601</v>
      </c>
      <c r="C292" s="59" t="str">
        <f>Económico!C241</f>
        <v>Promoción Cultural</v>
      </c>
      <c r="D292" s="59" t="str">
        <f>Económico!D241</f>
        <v>Atenciones protocolarias y representativas</v>
      </c>
      <c r="E292" s="2">
        <f>Económico!E241</f>
        <v>3000</v>
      </c>
      <c r="F292" s="13">
        <f>Económico!F241</f>
        <v>3000</v>
      </c>
      <c r="G292" s="27">
        <f t="shared" si="31"/>
        <v>0</v>
      </c>
      <c r="H292" s="23">
        <f t="shared" si="29"/>
        <v>0</v>
      </c>
    </row>
    <row r="293" spans="1:8" ht="12" customHeight="1">
      <c r="A293" s="11" t="str">
        <f>Económico!A258</f>
        <v>3341</v>
      </c>
      <c r="B293" s="11">
        <f>Económico!B258</f>
        <v>22602</v>
      </c>
      <c r="C293" s="59" t="str">
        <f>Económico!C258</f>
        <v>Promoción Cultural</v>
      </c>
      <c r="D293" s="59" t="str">
        <f>Económico!D258</f>
        <v>Gastos Diversos.- Publicidad y Propaganda</v>
      </c>
      <c r="E293" s="2">
        <f>Económico!E258</f>
        <v>2000</v>
      </c>
      <c r="F293" s="13">
        <f>Económico!F258</f>
        <v>2000</v>
      </c>
      <c r="G293" s="27">
        <f t="shared" si="31"/>
        <v>0</v>
      </c>
      <c r="H293" s="23">
        <f t="shared" si="29"/>
        <v>0</v>
      </c>
    </row>
    <row r="294" spans="1:8" ht="12" customHeight="1">
      <c r="A294" s="11" t="str">
        <f>Económico!A278</f>
        <v>3341</v>
      </c>
      <c r="B294" s="11">
        <f>Económico!B278</f>
        <v>22609</v>
      </c>
      <c r="C294" s="59" t="str">
        <f>Económico!C278</f>
        <v>Promoción Cultural</v>
      </c>
      <c r="D294" s="59" t="str">
        <f>Económico!D278</f>
        <v>Gastos Diversos.- Actividades Culturales</v>
      </c>
      <c r="E294" s="2">
        <f>Económico!E278</f>
        <v>54000</v>
      </c>
      <c r="F294" s="13">
        <f>Económico!F278</f>
        <v>50000</v>
      </c>
      <c r="G294" s="27">
        <f t="shared" si="31"/>
        <v>4000</v>
      </c>
      <c r="H294" s="23">
        <f t="shared" si="29"/>
        <v>0.08</v>
      </c>
    </row>
    <row r="295" spans="1:8" ht="12" customHeight="1">
      <c r="A295" s="11">
        <f>Económico!A295</f>
        <v>3341</v>
      </c>
      <c r="B295" s="11">
        <f>Económico!B295</f>
        <v>22699</v>
      </c>
      <c r="C295" s="59" t="str">
        <f>Económico!C295</f>
        <v>Promoción Cultural</v>
      </c>
      <c r="D295" s="59" t="str">
        <f>Económico!D295</f>
        <v>Otros Gastos Diversos</v>
      </c>
      <c r="E295" s="2">
        <f>Económico!E295</f>
        <v>80000</v>
      </c>
      <c r="F295" s="13">
        <f>Económico!F295</f>
        <v>61000</v>
      </c>
      <c r="G295" s="27">
        <f>E295-F295</f>
        <v>19000</v>
      </c>
      <c r="H295" s="23">
        <f t="shared" si="29"/>
        <v>0.3114754098360656</v>
      </c>
    </row>
    <row r="296" spans="1:8" ht="12" customHeight="1">
      <c r="A296" s="11">
        <f>Económico!A318</f>
        <v>3341</v>
      </c>
      <c r="B296" s="11">
        <f>Económico!B318</f>
        <v>22701</v>
      </c>
      <c r="C296" s="59" t="str">
        <f>Económico!C318</f>
        <v>Promoción Cultural</v>
      </c>
      <c r="D296" s="59" t="str">
        <f>Económico!D318</f>
        <v>Trabajos realizados por otras Empresas.- Seguridad</v>
      </c>
      <c r="E296" s="2">
        <f>Económico!E318</f>
        <v>2000</v>
      </c>
      <c r="F296" s="13">
        <f>Económico!F318</f>
        <v>2000</v>
      </c>
      <c r="G296" s="27">
        <f t="shared" si="31"/>
        <v>0</v>
      </c>
      <c r="H296" s="23">
        <f t="shared" si="29"/>
        <v>0</v>
      </c>
    </row>
    <row r="297" spans="1:8" ht="12" customHeight="1">
      <c r="A297" s="11" t="str">
        <f>Económico!A363</f>
        <v>3341</v>
      </c>
      <c r="B297" s="11">
        <f>Económico!B363</f>
        <v>22799</v>
      </c>
      <c r="C297" s="59" t="str">
        <f>Económico!C363</f>
        <v>Promoción Cultural</v>
      </c>
      <c r="D297" s="59" t="str">
        <f>Económico!D363</f>
        <v>Trabajos otras Empresas.- Agr. Musical Orotava</v>
      </c>
      <c r="E297" s="2">
        <f>Económico!E363</f>
        <v>19000</v>
      </c>
      <c r="F297" s="13">
        <f>Económico!F363</f>
        <v>19000</v>
      </c>
      <c r="G297" s="27">
        <f t="shared" si="31"/>
        <v>0</v>
      </c>
      <c r="H297" s="23">
        <f t="shared" si="29"/>
        <v>0</v>
      </c>
    </row>
    <row r="298" spans="1:8" ht="12" customHeight="1">
      <c r="A298" s="11" t="str">
        <f>Económico!A384</f>
        <v>3341</v>
      </c>
      <c r="B298" s="11">
        <f>Económico!B384</f>
        <v>24000</v>
      </c>
      <c r="C298" s="59" t="str">
        <f>Económico!C384</f>
        <v>Promoción Cultural</v>
      </c>
      <c r="D298" s="59" t="str">
        <f>Económico!D384</f>
        <v>Gastos de Publicaciones</v>
      </c>
      <c r="E298" s="2">
        <f>Económico!E384</f>
        <v>1000</v>
      </c>
      <c r="F298" s="13">
        <f>Económico!F384</f>
        <v>1000</v>
      </c>
      <c r="G298" s="27">
        <f t="shared" si="31"/>
        <v>0</v>
      </c>
      <c r="H298" s="23">
        <f t="shared" si="29"/>
        <v>0</v>
      </c>
    </row>
    <row r="299" spans="1:8" ht="12" customHeight="1">
      <c r="A299" s="11" t="str">
        <f>Económico!A411</f>
        <v>3341</v>
      </c>
      <c r="B299" s="11">
        <f>Económico!B411</f>
        <v>48100</v>
      </c>
      <c r="C299" s="59" t="str">
        <f>Económico!C411</f>
        <v>Promoción Cultural</v>
      </c>
      <c r="D299" s="59" t="str">
        <f>Económico!D411</f>
        <v>Premio Alfonso Trujillo</v>
      </c>
      <c r="E299" s="2">
        <f>Económico!E411</f>
        <v>6000</v>
      </c>
      <c r="F299" s="13">
        <f>Económico!F411</f>
        <v>6000</v>
      </c>
      <c r="G299" s="27">
        <f t="shared" si="31"/>
        <v>0</v>
      </c>
      <c r="H299" s="23">
        <f t="shared" si="29"/>
        <v>0</v>
      </c>
    </row>
    <row r="300" spans="1:8" ht="12" customHeight="1">
      <c r="A300" s="11" t="str">
        <f>Económico!A423</f>
        <v>3341</v>
      </c>
      <c r="B300" s="11">
        <f>Económico!B423</f>
        <v>48900</v>
      </c>
      <c r="C300" s="59" t="str">
        <f>Económico!C423</f>
        <v>Promoción Cultural</v>
      </c>
      <c r="D300" s="59" t="str">
        <f>Económico!D423</f>
        <v>Otras Transferencias.- Banda de Música</v>
      </c>
      <c r="E300" s="2">
        <f>Económico!E423</f>
        <v>39000</v>
      </c>
      <c r="F300" s="13">
        <f>Económico!F423</f>
        <v>33000</v>
      </c>
      <c r="G300" s="27">
        <f t="shared" si="31"/>
        <v>6000</v>
      </c>
      <c r="H300" s="23">
        <f t="shared" si="29"/>
        <v>0.18181818181818182</v>
      </c>
    </row>
    <row r="301" spans="1:8" ht="12" customHeight="1">
      <c r="A301" s="11" t="str">
        <f>Económico!A431</f>
        <v>3341</v>
      </c>
      <c r="B301" s="11">
        <f>Económico!B431</f>
        <v>48901</v>
      </c>
      <c r="C301" s="59" t="str">
        <f>Económico!C431</f>
        <v>Promoción Cultural</v>
      </c>
      <c r="D301" s="59" t="str">
        <f>Económico!D431</f>
        <v>Otras Transferencias.- Proyecto Cultural Pinolere</v>
      </c>
      <c r="E301" s="2">
        <f>Económico!E431</f>
        <v>40000</v>
      </c>
      <c r="F301" s="13">
        <f>Económico!F431</f>
        <v>35000</v>
      </c>
      <c r="G301" s="27">
        <f t="shared" si="31"/>
        <v>5000</v>
      </c>
      <c r="H301" s="23">
        <f t="shared" si="29"/>
        <v>0.14285714285714285</v>
      </c>
    </row>
    <row r="302" spans="1:8" ht="12" customHeight="1">
      <c r="A302" s="11" t="str">
        <f>Económico!A435</f>
        <v>3341</v>
      </c>
      <c r="B302" s="11">
        <f>Económico!B435</f>
        <v>48902</v>
      </c>
      <c r="C302" s="59" t="str">
        <f>Económico!C435</f>
        <v>Promoción Cultural</v>
      </c>
      <c r="D302" s="59" t="str">
        <f>Económico!D435</f>
        <v>Otras Transferencias.- Fundación Orotava Ciencia</v>
      </c>
      <c r="E302" s="2">
        <f>Económico!E435</f>
        <v>40000</v>
      </c>
      <c r="F302" s="13">
        <f>Económico!F435</f>
        <v>35000</v>
      </c>
      <c r="G302" s="27">
        <f t="shared" si="31"/>
        <v>5000</v>
      </c>
      <c r="H302" s="23">
        <f t="shared" si="29"/>
        <v>0.14285714285714285</v>
      </c>
    </row>
    <row r="303" spans="1:8" ht="12" customHeight="1">
      <c r="A303" s="11" t="str">
        <f>Económico!A436</f>
        <v>3341</v>
      </c>
      <c r="B303" s="11">
        <f>Económico!B436</f>
        <v>48903</v>
      </c>
      <c r="C303" s="59" t="str">
        <f>Económico!C436</f>
        <v>Promoción Cultural</v>
      </c>
      <c r="D303" s="59" t="str">
        <f>Económico!D436</f>
        <v>Otras Transferencias.- Unión Cultural El Canario (E.F. Támbara)</v>
      </c>
      <c r="E303" s="2">
        <f>Económico!E436</f>
        <v>6000</v>
      </c>
      <c r="F303" s="13">
        <f>Económico!F436</f>
        <v>5000</v>
      </c>
      <c r="G303" s="27">
        <f t="shared" si="31"/>
        <v>1000</v>
      </c>
      <c r="H303" s="23">
        <f t="shared" si="29"/>
        <v>0.2</v>
      </c>
    </row>
    <row r="304" spans="1:8" ht="12" customHeight="1">
      <c r="A304" s="11" t="str">
        <f>Económico!A437</f>
        <v>3341</v>
      </c>
      <c r="B304" s="11">
        <f>Económico!B437</f>
        <v>48904</v>
      </c>
      <c r="C304" s="59" t="str">
        <f>Económico!C437</f>
        <v>Promoción Cultural</v>
      </c>
      <c r="D304" s="59" t="str">
        <f>Económico!D437</f>
        <v>Otras Transferencias.- Festival de Cortos</v>
      </c>
      <c r="E304" s="2">
        <f>Económico!E437</f>
        <v>16000</v>
      </c>
      <c r="F304" s="13">
        <f>Económico!F437</f>
        <v>16000</v>
      </c>
      <c r="G304" s="27">
        <f t="shared" si="31"/>
        <v>0</v>
      </c>
      <c r="H304" s="23">
        <f t="shared" si="29"/>
        <v>0</v>
      </c>
    </row>
    <row r="305" spans="1:8" ht="12" customHeight="1">
      <c r="A305" s="217" t="s">
        <v>414</v>
      </c>
      <c r="B305" s="217"/>
      <c r="C305" s="217"/>
      <c r="D305" s="217"/>
      <c r="E305" s="4">
        <f>SUM(E281:E304)</f>
        <v>589600</v>
      </c>
      <c r="F305" s="15">
        <f>SUM(F281:F304)</f>
        <v>579100</v>
      </c>
      <c r="G305" s="28">
        <f t="shared" si="31"/>
        <v>10500</v>
      </c>
      <c r="H305" s="24">
        <f aca="true" t="shared" si="32" ref="H305:H347">(E305-F305)/F305</f>
        <v>0.018131583491624935</v>
      </c>
    </row>
    <row r="306" spans="1:8" ht="12" customHeight="1">
      <c r="A306" s="11">
        <f>Económico!A259</f>
        <v>3361</v>
      </c>
      <c r="B306" s="11">
        <f>Económico!B259</f>
        <v>22602</v>
      </c>
      <c r="C306" s="59" t="str">
        <f>Económico!C259</f>
        <v>Patrimonio Histórico</v>
      </c>
      <c r="D306" s="59" t="str">
        <f>Económico!D259</f>
        <v>Gastos Diversos.- Publicidad y Propaganda</v>
      </c>
      <c r="E306" s="2">
        <f>Económico!E259</f>
        <v>2000</v>
      </c>
      <c r="F306" s="13">
        <f>Económico!F259</f>
        <v>0</v>
      </c>
      <c r="G306" s="27">
        <f>E306-F306</f>
        <v>2000</v>
      </c>
      <c r="H306" s="132" t="s">
        <v>184</v>
      </c>
    </row>
    <row r="307" spans="1:8" ht="12" customHeight="1">
      <c r="A307" s="11">
        <f>Económico!A296</f>
        <v>3361</v>
      </c>
      <c r="B307" s="11">
        <f>Económico!B296</f>
        <v>22699</v>
      </c>
      <c r="C307" s="59" t="str">
        <f>Económico!C296</f>
        <v>Patrimonio Histórico</v>
      </c>
      <c r="D307" s="59" t="str">
        <f>Económico!D296</f>
        <v>Otros Gastos Diversos</v>
      </c>
      <c r="E307" s="2">
        <f>Económico!E296</f>
        <v>12000</v>
      </c>
      <c r="F307" s="13">
        <f>Económico!F296</f>
        <v>12000</v>
      </c>
      <c r="G307" s="27">
        <f t="shared" si="31"/>
        <v>0</v>
      </c>
      <c r="H307" s="23">
        <f t="shared" si="32"/>
        <v>0</v>
      </c>
    </row>
    <row r="308" spans="1:8" ht="12" customHeight="1">
      <c r="A308" s="11">
        <f>Económico!A332</f>
        <v>3361</v>
      </c>
      <c r="B308" s="11">
        <f>Económico!B332</f>
        <v>22706</v>
      </c>
      <c r="C308" s="59" t="str">
        <f>Económico!C332</f>
        <v>Patrimonio Histórico</v>
      </c>
      <c r="D308" s="59" t="str">
        <f>Económico!D332</f>
        <v>Trabajos otras Empresas.- Ciudad Patrimonio Humanidad</v>
      </c>
      <c r="E308" s="2">
        <f>Económico!E332</f>
        <v>15000</v>
      </c>
      <c r="F308" s="13">
        <f>Económico!F332</f>
        <v>15000</v>
      </c>
      <c r="G308" s="27">
        <f>E308-F308</f>
        <v>0</v>
      </c>
      <c r="H308" s="23">
        <f t="shared" si="32"/>
        <v>0</v>
      </c>
    </row>
    <row r="309" spans="1:8" ht="12" customHeight="1">
      <c r="A309" s="11">
        <f>Económico!A385</f>
        <v>3361</v>
      </c>
      <c r="B309" s="11">
        <f>Económico!B385</f>
        <v>24000</v>
      </c>
      <c r="C309" s="59" t="str">
        <f>Económico!C385</f>
        <v>Patrimonio Histórico</v>
      </c>
      <c r="D309" s="59" t="str">
        <f>Económico!D385</f>
        <v>Gastos de Publicaciones</v>
      </c>
      <c r="E309" s="2">
        <f>Económico!E385</f>
        <v>1000</v>
      </c>
      <c r="F309" s="13">
        <f>Económico!F385</f>
        <v>1000</v>
      </c>
      <c r="G309" s="27">
        <f t="shared" si="31"/>
        <v>0</v>
      </c>
      <c r="H309" s="23">
        <f t="shared" si="32"/>
        <v>0</v>
      </c>
    </row>
    <row r="310" spans="1:8" ht="12" customHeight="1">
      <c r="A310" s="11">
        <f>Económico!A477</f>
        <v>3361</v>
      </c>
      <c r="B310" s="11">
        <f>Económico!B477</f>
        <v>63300</v>
      </c>
      <c r="C310" s="59" t="str">
        <f>Económico!C477</f>
        <v>Patrimonio Histórico</v>
      </c>
      <c r="D310" s="59" t="str">
        <f>Económico!D477</f>
        <v>Mejora Rotulaciones y Señalética Centro Histórico</v>
      </c>
      <c r="E310" s="2">
        <f>Económico!E477</f>
        <v>6000</v>
      </c>
      <c r="F310" s="13">
        <f>Económico!F477</f>
        <v>0</v>
      </c>
      <c r="G310" s="27">
        <f>E310-F310</f>
        <v>6000</v>
      </c>
      <c r="H310" s="132" t="s">
        <v>184</v>
      </c>
    </row>
    <row r="311" spans="1:8" ht="12" customHeight="1">
      <c r="A311" s="11" t="str">
        <f>Económico!A486</f>
        <v>3361</v>
      </c>
      <c r="B311" s="11">
        <f>Económico!B486</f>
        <v>78000</v>
      </c>
      <c r="C311" s="59" t="str">
        <f>Económico!C486</f>
        <v>Patrimonio Histórico</v>
      </c>
      <c r="D311" s="59" t="str">
        <f>Económico!D486</f>
        <v>Transferencias Restauración Patrimonio Histórico (Anexo)</v>
      </c>
      <c r="E311" s="2">
        <f>Económico!E486</f>
        <v>10000</v>
      </c>
      <c r="F311" s="13">
        <f>Económico!F486</f>
        <v>5000</v>
      </c>
      <c r="G311" s="27">
        <f t="shared" si="31"/>
        <v>5000</v>
      </c>
      <c r="H311" s="23">
        <f t="shared" si="32"/>
        <v>1</v>
      </c>
    </row>
    <row r="312" spans="1:8" ht="12" customHeight="1">
      <c r="A312" s="217" t="s">
        <v>415</v>
      </c>
      <c r="B312" s="217"/>
      <c r="C312" s="217"/>
      <c r="D312" s="217"/>
      <c r="E312" s="4">
        <f>SUM(E306:E311)</f>
        <v>46000</v>
      </c>
      <c r="F312" s="15">
        <f>SUM(F306:F311)</f>
        <v>33000</v>
      </c>
      <c r="G312" s="28">
        <f t="shared" si="31"/>
        <v>13000</v>
      </c>
      <c r="H312" s="24">
        <f t="shared" si="32"/>
        <v>0.3939393939393939</v>
      </c>
    </row>
    <row r="313" spans="1:8" ht="12" customHeight="1">
      <c r="A313" s="11">
        <f>Económico!A62</f>
        <v>3371</v>
      </c>
      <c r="B313" s="11">
        <f>Económico!B62</f>
        <v>13000</v>
      </c>
      <c r="C313" s="59" t="str">
        <f>Económico!C62</f>
        <v>Juventud</v>
      </c>
      <c r="D313" s="59" t="str">
        <f>Económico!D62</f>
        <v>Personal Laboral Fijo</v>
      </c>
      <c r="E313" s="2">
        <f>Económico!E62</f>
        <v>18900</v>
      </c>
      <c r="F313" s="13">
        <f>Económico!F62</f>
        <v>18600</v>
      </c>
      <c r="G313" s="27">
        <f aca="true" t="shared" si="33" ref="G313:G326">E313-F313</f>
        <v>300</v>
      </c>
      <c r="H313" s="23">
        <f t="shared" si="32"/>
        <v>0.016129032258064516</v>
      </c>
    </row>
    <row r="314" spans="1:8" ht="12" customHeight="1">
      <c r="A314" s="11">
        <f>Económico!A86</f>
        <v>3371</v>
      </c>
      <c r="B314" s="11">
        <f>Económico!B86</f>
        <v>13100</v>
      </c>
      <c r="C314" s="59" t="str">
        <f>Económico!C86</f>
        <v>Juventud</v>
      </c>
      <c r="D314" s="59" t="str">
        <f>Económico!D86</f>
        <v>Personal Laboral Temporal</v>
      </c>
      <c r="E314" s="2">
        <f>Económico!E86</f>
        <v>40500</v>
      </c>
      <c r="F314" s="13">
        <f>Económico!F86</f>
        <v>38900</v>
      </c>
      <c r="G314" s="27">
        <f t="shared" si="33"/>
        <v>1600</v>
      </c>
      <c r="H314" s="23">
        <f t="shared" si="32"/>
        <v>0.04113110539845758</v>
      </c>
    </row>
    <row r="315" spans="1:8" ht="12" customHeight="1">
      <c r="A315" s="11" t="str">
        <f>Económico!A125</f>
        <v>3371</v>
      </c>
      <c r="B315" s="11">
        <f>Económico!B125</f>
        <v>16000</v>
      </c>
      <c r="C315" s="59" t="str">
        <f>Económico!C125</f>
        <v>Juventud</v>
      </c>
      <c r="D315" s="59" t="str">
        <f>Económico!D125</f>
        <v>Seguridad Social</v>
      </c>
      <c r="E315" s="2">
        <f>Económico!E125</f>
        <v>20000</v>
      </c>
      <c r="F315" s="13">
        <f>Económico!F125</f>
        <v>19000</v>
      </c>
      <c r="G315" s="27">
        <f t="shared" si="33"/>
        <v>1000</v>
      </c>
      <c r="H315" s="23">
        <f t="shared" si="32"/>
        <v>0.05263157894736842</v>
      </c>
    </row>
    <row r="316" spans="1:8" ht="12" customHeight="1">
      <c r="A316" s="11">
        <f>Económico!A167</f>
        <v>3371</v>
      </c>
      <c r="B316" s="11">
        <f>Económico!B167</f>
        <v>21300</v>
      </c>
      <c r="C316" s="59" t="str">
        <f>Económico!C167</f>
        <v>Juventud</v>
      </c>
      <c r="D316" s="59" t="str">
        <f>Económico!D167</f>
        <v>R.M.C.- Maquinaria, Instalaciones y Utillaje</v>
      </c>
      <c r="E316" s="2">
        <f>Económico!E167</f>
        <v>5000</v>
      </c>
      <c r="F316" s="13">
        <f>Económico!F167</f>
        <v>5000</v>
      </c>
      <c r="G316" s="27">
        <f t="shared" si="33"/>
        <v>0</v>
      </c>
      <c r="H316" s="23">
        <f t="shared" si="32"/>
        <v>0</v>
      </c>
    </row>
    <row r="317" spans="1:8" ht="12" customHeight="1">
      <c r="A317" s="11">
        <f>Económico!A210</f>
        <v>3371</v>
      </c>
      <c r="B317" s="11">
        <f>Económico!B210</f>
        <v>22200</v>
      </c>
      <c r="C317" s="59" t="str">
        <f>Económico!C210</f>
        <v>Juventud</v>
      </c>
      <c r="D317" s="59" t="str">
        <f>Económico!D210</f>
        <v>Comunicaciones.- Telefónicas</v>
      </c>
      <c r="E317" s="2">
        <f>Económico!E210</f>
        <v>3000</v>
      </c>
      <c r="F317" s="13">
        <f>Económico!F210</f>
        <v>3000</v>
      </c>
      <c r="G317" s="27">
        <f t="shared" si="33"/>
        <v>0</v>
      </c>
      <c r="H317" s="23">
        <f t="shared" si="32"/>
        <v>0</v>
      </c>
    </row>
    <row r="318" spans="1:8" ht="12" customHeight="1">
      <c r="A318" s="11">
        <f>Económico!A224</f>
        <v>3371</v>
      </c>
      <c r="B318" s="11">
        <f>Económico!B224</f>
        <v>22300</v>
      </c>
      <c r="C318" s="59" t="str">
        <f>Económico!C224</f>
        <v>Juventud</v>
      </c>
      <c r="D318" s="59" t="str">
        <f>Económico!D224</f>
        <v>Transportes</v>
      </c>
      <c r="E318" s="2">
        <f>Económico!E224</f>
        <v>1000</v>
      </c>
      <c r="F318" s="13">
        <f>Económico!F224</f>
        <v>1000</v>
      </c>
      <c r="G318" s="27">
        <f t="shared" si="33"/>
        <v>0</v>
      </c>
      <c r="H318" s="23">
        <f t="shared" si="32"/>
        <v>0</v>
      </c>
    </row>
    <row r="319" spans="1:8" ht="12" customHeight="1">
      <c r="A319" s="11">
        <f>Económico!A242</f>
        <v>3371</v>
      </c>
      <c r="B319" s="11">
        <f>Económico!B242</f>
        <v>22601</v>
      </c>
      <c r="C319" s="59" t="str">
        <f>Económico!C242</f>
        <v>Juventud</v>
      </c>
      <c r="D319" s="59" t="str">
        <f>Económico!D242</f>
        <v>Atenciones protocolarias y representativas</v>
      </c>
      <c r="E319" s="2">
        <f>Económico!E242</f>
        <v>1000</v>
      </c>
      <c r="F319" s="13">
        <f>Económico!F242</f>
        <v>1000</v>
      </c>
      <c r="G319" s="27">
        <f t="shared" si="33"/>
        <v>0</v>
      </c>
      <c r="H319" s="23">
        <f t="shared" si="32"/>
        <v>0</v>
      </c>
    </row>
    <row r="320" spans="1:8" ht="12" customHeight="1">
      <c r="A320" s="11">
        <f>Económico!A260</f>
        <v>3371</v>
      </c>
      <c r="B320" s="11">
        <f>Económico!B260</f>
        <v>22602</v>
      </c>
      <c r="C320" s="59" t="str">
        <f>Económico!C260</f>
        <v>Juventud</v>
      </c>
      <c r="D320" s="59" t="str">
        <f>Económico!D260</f>
        <v>Gastos Diversos.- Publicidad y Propaganda</v>
      </c>
      <c r="E320" s="2">
        <f>Económico!E260</f>
        <v>4000</v>
      </c>
      <c r="F320" s="13">
        <f>Económico!F260</f>
        <v>4000</v>
      </c>
      <c r="G320" s="27">
        <f t="shared" si="33"/>
        <v>0</v>
      </c>
      <c r="H320" s="23">
        <f t="shared" si="32"/>
        <v>0</v>
      </c>
    </row>
    <row r="321" spans="1:8" ht="12" customHeight="1">
      <c r="A321" s="11">
        <f>Económico!A297</f>
        <v>3371</v>
      </c>
      <c r="B321" s="11">
        <f>Económico!B297</f>
        <v>22699</v>
      </c>
      <c r="C321" s="59" t="str">
        <f>Económico!C297</f>
        <v>Juventud</v>
      </c>
      <c r="D321" s="59" t="str">
        <f>Económico!D297</f>
        <v>Otros Gastos Diversos</v>
      </c>
      <c r="E321" s="2">
        <f>Económico!E297</f>
        <v>40000</v>
      </c>
      <c r="F321" s="13">
        <f>Económico!F297</f>
        <v>40000</v>
      </c>
      <c r="G321" s="27">
        <f t="shared" si="33"/>
        <v>0</v>
      </c>
      <c r="H321" s="23">
        <f t="shared" si="32"/>
        <v>0</v>
      </c>
    </row>
    <row r="322" spans="1:8" ht="12" customHeight="1">
      <c r="A322" s="11">
        <f>Económico!A333</f>
        <v>3371</v>
      </c>
      <c r="B322" s="11">
        <f>Económico!B333</f>
        <v>22707</v>
      </c>
      <c r="C322" s="59" t="str">
        <f>Económico!C333</f>
        <v>Juventud</v>
      </c>
      <c r="D322" s="59" t="str">
        <f>Económico!D333</f>
        <v>Trabajos otras Empresas. Murales en Inmuebles</v>
      </c>
      <c r="E322" s="2">
        <f>Económico!E333</f>
        <v>30000</v>
      </c>
      <c r="F322" s="13">
        <f>Económico!F333</f>
        <v>0</v>
      </c>
      <c r="G322" s="27">
        <f>E322-F322</f>
        <v>30000</v>
      </c>
      <c r="H322" s="132" t="s">
        <v>184</v>
      </c>
    </row>
    <row r="323" spans="1:8" ht="12" customHeight="1">
      <c r="A323" s="11">
        <f>Económico!A364</f>
        <v>3371</v>
      </c>
      <c r="B323" s="11">
        <f>Económico!B364</f>
        <v>22799</v>
      </c>
      <c r="C323" s="59" t="str">
        <f>Económico!C364</f>
        <v>Juventud</v>
      </c>
      <c r="D323" s="59" t="str">
        <f>Económico!D364</f>
        <v>Trabajos Otras Empresas</v>
      </c>
      <c r="E323" s="2">
        <f>Económico!E364</f>
        <v>30000</v>
      </c>
      <c r="F323" s="13">
        <f>Económico!F364</f>
        <v>25000</v>
      </c>
      <c r="G323" s="27">
        <f>E323-F323</f>
        <v>5000</v>
      </c>
      <c r="H323" s="23">
        <f t="shared" si="32"/>
        <v>0.2</v>
      </c>
    </row>
    <row r="324" spans="1:8" ht="12" customHeight="1">
      <c r="A324" s="11">
        <f>Económico!A412</f>
        <v>3371</v>
      </c>
      <c r="B324" s="11">
        <f>Económico!B412</f>
        <v>48100</v>
      </c>
      <c r="C324" s="59" t="str">
        <f>Económico!C412</f>
        <v>Juventud</v>
      </c>
      <c r="D324" s="59" t="str">
        <f>Económico!D412</f>
        <v>Premios, Becas y otros</v>
      </c>
      <c r="E324" s="2">
        <f>Económico!E412</f>
        <v>3500</v>
      </c>
      <c r="F324" s="13">
        <f>Económico!F412</f>
        <v>3500</v>
      </c>
      <c r="G324" s="27">
        <f t="shared" si="33"/>
        <v>0</v>
      </c>
      <c r="H324" s="23">
        <f t="shared" si="32"/>
        <v>0</v>
      </c>
    </row>
    <row r="325" spans="1:8" ht="12" customHeight="1">
      <c r="A325" s="11">
        <f>Económico!A424</f>
        <v>3371</v>
      </c>
      <c r="B325" s="11">
        <f>Económico!B424</f>
        <v>48900</v>
      </c>
      <c r="C325" s="59" t="str">
        <f>Económico!C424</f>
        <v>Juventud</v>
      </c>
      <c r="D325" s="59" t="str">
        <f>Económico!D424</f>
        <v>Otras Transferencias.- Asociaciones Juveniles</v>
      </c>
      <c r="E325" s="2">
        <f>Económico!E424</f>
        <v>6000</v>
      </c>
      <c r="F325" s="13">
        <f>Económico!F424</f>
        <v>6000</v>
      </c>
      <c r="G325" s="27">
        <f t="shared" si="33"/>
        <v>0</v>
      </c>
      <c r="H325" s="23">
        <f t="shared" si="32"/>
        <v>0</v>
      </c>
    </row>
    <row r="326" spans="1:8" ht="12" customHeight="1">
      <c r="A326" s="217" t="s">
        <v>496</v>
      </c>
      <c r="B326" s="217"/>
      <c r="C326" s="217"/>
      <c r="D326" s="217"/>
      <c r="E326" s="4">
        <f>SUM(E313:E325)</f>
        <v>202900</v>
      </c>
      <c r="F326" s="15">
        <f>SUM(F313:F325)</f>
        <v>165000</v>
      </c>
      <c r="G326" s="28">
        <f t="shared" si="33"/>
        <v>37900</v>
      </c>
      <c r="H326" s="24">
        <f>(E326-F326)/F326</f>
        <v>0.2296969696969697</v>
      </c>
    </row>
    <row r="327" spans="1:8" ht="12" customHeight="1">
      <c r="A327" s="11" t="str">
        <f>Económico!A63</f>
        <v>3381</v>
      </c>
      <c r="B327" s="11">
        <f>Económico!B63</f>
        <v>13000</v>
      </c>
      <c r="C327" s="59" t="str">
        <f>Económico!C63</f>
        <v>Fiestas Populares y Festejos</v>
      </c>
      <c r="D327" s="59" t="str">
        <f>Económico!D63</f>
        <v>Personal Laboral Fijo</v>
      </c>
      <c r="E327" s="2">
        <f>Económico!E63</f>
        <v>59800</v>
      </c>
      <c r="F327" s="13">
        <f>Económico!F63</f>
        <v>57900</v>
      </c>
      <c r="G327" s="27">
        <f aca="true" t="shared" si="34" ref="G327:G355">E327-F327</f>
        <v>1900</v>
      </c>
      <c r="H327" s="23">
        <f t="shared" si="32"/>
        <v>0.03281519861830743</v>
      </c>
    </row>
    <row r="328" spans="1:8" ht="12" customHeight="1">
      <c r="A328" s="11" t="str">
        <f>Económico!A126</f>
        <v>3381</v>
      </c>
      <c r="B328" s="11">
        <f>Económico!B126</f>
        <v>16000</v>
      </c>
      <c r="C328" s="59" t="str">
        <f>Económico!C126</f>
        <v>Fiestas Populares y Festejos</v>
      </c>
      <c r="D328" s="59" t="str">
        <f>Económico!D126</f>
        <v>Seguridad Social</v>
      </c>
      <c r="E328" s="2">
        <f>Económico!E126</f>
        <v>20000</v>
      </c>
      <c r="F328" s="13">
        <f>Económico!F126</f>
        <v>20000</v>
      </c>
      <c r="G328" s="27">
        <f t="shared" si="34"/>
        <v>0</v>
      </c>
      <c r="H328" s="23">
        <f t="shared" si="32"/>
        <v>0</v>
      </c>
    </row>
    <row r="329" spans="1:8" ht="12" customHeight="1">
      <c r="A329" s="11">
        <f>Económico!A154</f>
        <v>3381</v>
      </c>
      <c r="B329" s="11">
        <f>Económico!B154</f>
        <v>20300</v>
      </c>
      <c r="C329" s="59" t="str">
        <f>Económico!C154</f>
        <v>Fiestas Populares y Festejos</v>
      </c>
      <c r="D329" s="59" t="str">
        <f>Económico!D154</f>
        <v>Arrendamientos.- Maquinaria, instal. y utillaje</v>
      </c>
      <c r="E329" s="2">
        <f>Económico!E154</f>
        <v>36000</v>
      </c>
      <c r="F329" s="13">
        <f>Económico!F154</f>
        <v>17000</v>
      </c>
      <c r="G329" s="27">
        <f t="shared" si="34"/>
        <v>19000</v>
      </c>
      <c r="H329" s="23">
        <f t="shared" si="32"/>
        <v>1.1176470588235294</v>
      </c>
    </row>
    <row r="330" spans="1:8" ht="12" customHeight="1">
      <c r="A330" s="11">
        <f>Económico!A157</f>
        <v>3381</v>
      </c>
      <c r="B330" s="11">
        <f>Económico!B157</f>
        <v>20500</v>
      </c>
      <c r="C330" s="59" t="str">
        <f>Económico!C157</f>
        <v>Fiestas Populares y Festejos</v>
      </c>
      <c r="D330" s="59" t="str">
        <f>Económico!D157</f>
        <v>Arrendamientos.- Mobiliario y Enseres</v>
      </c>
      <c r="E330" s="2">
        <f>Económico!E157</f>
        <v>13000</v>
      </c>
      <c r="F330" s="13">
        <f>Económico!F157</f>
        <v>13000</v>
      </c>
      <c r="G330" s="27">
        <f>E330-F330</f>
        <v>0</v>
      </c>
      <c r="H330" s="23">
        <f t="shared" si="32"/>
        <v>0</v>
      </c>
    </row>
    <row r="331" spans="1:8" ht="12" customHeight="1">
      <c r="A331" s="11">
        <f>Económico!A183</f>
        <v>3381</v>
      </c>
      <c r="B331" s="11">
        <f>Económico!B183</f>
        <v>22100</v>
      </c>
      <c r="C331" s="59" t="str">
        <f>Económico!C183</f>
        <v>Fiestas Populares y Festejos</v>
      </c>
      <c r="D331" s="59" t="str">
        <f>Económico!D183</f>
        <v>Suministros.- Energía Eléctrica</v>
      </c>
      <c r="E331" s="2">
        <f>Económico!E183</f>
        <v>1000</v>
      </c>
      <c r="F331" s="13">
        <f>Económico!F183</f>
        <v>10000</v>
      </c>
      <c r="G331" s="27">
        <f t="shared" si="34"/>
        <v>-9000</v>
      </c>
      <c r="H331" s="124">
        <f t="shared" si="32"/>
        <v>-0.9</v>
      </c>
    </row>
    <row r="332" spans="1:8" ht="12" customHeight="1">
      <c r="A332" s="11">
        <f>Económico!A198</f>
        <v>3381</v>
      </c>
      <c r="B332" s="11">
        <f>Económico!B198</f>
        <v>22199</v>
      </c>
      <c r="C332" s="59" t="str">
        <f>Económico!C198</f>
        <v>Fiestas Populares y Festejos</v>
      </c>
      <c r="D332" s="59" t="str">
        <f>Económico!D198</f>
        <v>Otros Suministros</v>
      </c>
      <c r="E332" s="2">
        <f>Económico!E198</f>
        <v>5000</v>
      </c>
      <c r="F332" s="13">
        <f>Económico!F198</f>
        <v>5000</v>
      </c>
      <c r="G332" s="27">
        <f t="shared" si="34"/>
        <v>0</v>
      </c>
      <c r="H332" s="23">
        <f t="shared" si="32"/>
        <v>0</v>
      </c>
    </row>
    <row r="333" spans="1:8" ht="12" customHeight="1">
      <c r="A333" s="11">
        <f>Económico!A225</f>
        <v>3381</v>
      </c>
      <c r="B333" s="11">
        <f>Económico!B225</f>
        <v>22300</v>
      </c>
      <c r="C333" s="59" t="str">
        <f>Económico!C225</f>
        <v>Fiestas Populares y Festejos</v>
      </c>
      <c r="D333" s="59" t="str">
        <f>Económico!D225</f>
        <v>Transportes</v>
      </c>
      <c r="E333" s="2">
        <f>Económico!E225</f>
        <v>22000</v>
      </c>
      <c r="F333" s="13">
        <f>Económico!F225</f>
        <v>18000</v>
      </c>
      <c r="G333" s="27">
        <f t="shared" si="34"/>
        <v>4000</v>
      </c>
      <c r="H333" s="23">
        <f t="shared" si="32"/>
        <v>0.2222222222222222</v>
      </c>
    </row>
    <row r="334" spans="1:8" ht="12" customHeight="1">
      <c r="A334" s="11">
        <f>Económico!A243</f>
        <v>3381</v>
      </c>
      <c r="B334" s="11">
        <f>Económico!B243</f>
        <v>22601</v>
      </c>
      <c r="C334" s="59" t="str">
        <f>Económico!C243</f>
        <v>Fiestas Populares y Festejos</v>
      </c>
      <c r="D334" s="59" t="str">
        <f>Económico!D243</f>
        <v>Atenciones protocolarias y representativas</v>
      </c>
      <c r="E334" s="2">
        <f>Económico!E243</f>
        <v>15000</v>
      </c>
      <c r="F334" s="13">
        <f>Económico!F243</f>
        <v>15000</v>
      </c>
      <c r="G334" s="27">
        <f t="shared" si="34"/>
        <v>0</v>
      </c>
      <c r="H334" s="23">
        <f t="shared" si="32"/>
        <v>0</v>
      </c>
    </row>
    <row r="335" spans="1:8" ht="12" customHeight="1">
      <c r="A335" s="11">
        <f>Económico!A261</f>
        <v>3381</v>
      </c>
      <c r="B335" s="11">
        <f>Económico!B261</f>
        <v>22602</v>
      </c>
      <c r="C335" s="59" t="str">
        <f>Económico!C261</f>
        <v>Fiestas Populares y Festejos</v>
      </c>
      <c r="D335" s="59" t="str">
        <f>Económico!D261</f>
        <v>Gastos Diversos.- Publicidad y Propaganda</v>
      </c>
      <c r="E335" s="2">
        <f>Económico!E261</f>
        <v>8000</v>
      </c>
      <c r="F335" s="13">
        <f>Económico!F261</f>
        <v>8000</v>
      </c>
      <c r="G335" s="27">
        <f t="shared" si="34"/>
        <v>0</v>
      </c>
      <c r="H335" s="23">
        <f t="shared" si="32"/>
        <v>0</v>
      </c>
    </row>
    <row r="336" spans="1:8" ht="12" customHeight="1">
      <c r="A336" s="11">
        <f>Económico!A272</f>
        <v>3381</v>
      </c>
      <c r="B336" s="11">
        <f>Económico!B272</f>
        <v>22603</v>
      </c>
      <c r="C336" s="59" t="str">
        <f>Económico!C272</f>
        <v>Fiestas Populares y Festejos</v>
      </c>
      <c r="D336" s="59" t="str">
        <f>Económico!D272</f>
        <v>Gastos Diversos.- Publicación en Diarios Oficiales</v>
      </c>
      <c r="E336" s="2">
        <f>Económico!E272</f>
        <v>1000</v>
      </c>
      <c r="F336" s="13">
        <f>Económico!F272</f>
        <v>1000</v>
      </c>
      <c r="G336" s="27">
        <f t="shared" si="34"/>
        <v>0</v>
      </c>
      <c r="H336" s="23">
        <f t="shared" si="32"/>
        <v>0</v>
      </c>
    </row>
    <row r="337" spans="1:8" ht="12" customHeight="1">
      <c r="A337" s="11">
        <f>Económico!A298</f>
        <v>3381</v>
      </c>
      <c r="B337" s="11">
        <f>Económico!B298</f>
        <v>22699</v>
      </c>
      <c r="C337" s="59" t="str">
        <f>Económico!C298</f>
        <v>Fiestas Populares y Festejos</v>
      </c>
      <c r="D337" s="59" t="str">
        <f>Económico!D298</f>
        <v>Otros Gastos Diversos</v>
      </c>
      <c r="E337" s="2">
        <f>Económico!E298</f>
        <v>330000</v>
      </c>
      <c r="F337" s="13">
        <f>Económico!F298</f>
        <v>330000</v>
      </c>
      <c r="G337" s="27">
        <f t="shared" si="34"/>
        <v>0</v>
      </c>
      <c r="H337" s="23">
        <f t="shared" si="32"/>
        <v>0</v>
      </c>
    </row>
    <row r="338" spans="1:8" ht="12" customHeight="1">
      <c r="A338" s="11">
        <f>Económico!A319</f>
        <v>3381</v>
      </c>
      <c r="B338" s="11">
        <f>Económico!B319</f>
        <v>22701</v>
      </c>
      <c r="C338" s="59" t="str">
        <f>Económico!C319</f>
        <v>Fiestas Populares y Festejos</v>
      </c>
      <c r="D338" s="59" t="str">
        <f>Económico!D319</f>
        <v>Trabajos realizados por otras Empresas.- Seguridad</v>
      </c>
      <c r="E338" s="2">
        <f>Económico!E319</f>
        <v>5000</v>
      </c>
      <c r="F338" s="13">
        <f>Económico!F319</f>
        <v>5000</v>
      </c>
      <c r="G338" s="27">
        <f t="shared" si="34"/>
        <v>0</v>
      </c>
      <c r="H338" s="23">
        <f t="shared" si="32"/>
        <v>0</v>
      </c>
    </row>
    <row r="339" spans="1:8" ht="12" customHeight="1">
      <c r="A339" s="11">
        <f>Económico!A334</f>
        <v>3381</v>
      </c>
      <c r="B339" s="11">
        <f>Económico!B334</f>
        <v>22706</v>
      </c>
      <c r="C339" s="59" t="str">
        <f>Económico!C334</f>
        <v>Fiestas Populares y Festejos</v>
      </c>
      <c r="D339" s="59" t="str">
        <f>Económico!D334</f>
        <v>Trabajos otras Empresas.- Alfombras Corpus</v>
      </c>
      <c r="E339" s="2">
        <f>Económico!E334</f>
        <v>27000</v>
      </c>
      <c r="F339" s="13">
        <f>Económico!F334</f>
        <v>27000</v>
      </c>
      <c r="G339" s="27">
        <f t="shared" si="34"/>
        <v>0</v>
      </c>
      <c r="H339" s="23">
        <f t="shared" si="32"/>
        <v>0</v>
      </c>
    </row>
    <row r="340" spans="1:8" ht="12" customHeight="1">
      <c r="A340" s="11">
        <f>Económico!A340</f>
        <v>3381</v>
      </c>
      <c r="B340" s="11">
        <f>Económico!B340</f>
        <v>22707</v>
      </c>
      <c r="C340" s="59" t="str">
        <f>Económico!C340</f>
        <v>Fiestas Populares y Festejos</v>
      </c>
      <c r="D340" s="59" t="str">
        <f>Económico!D340</f>
        <v>Trabajos realizados por otras Empresas</v>
      </c>
      <c r="E340" s="2">
        <f>Económico!E340</f>
        <v>85000</v>
      </c>
      <c r="F340" s="13">
        <f>Económico!F340</f>
        <v>85000</v>
      </c>
      <c r="G340" s="27">
        <f>E340-F340</f>
        <v>0</v>
      </c>
      <c r="H340" s="23">
        <f t="shared" si="32"/>
        <v>0</v>
      </c>
    </row>
    <row r="341" spans="1:8" ht="12" customHeight="1">
      <c r="A341" s="11">
        <f>Económico!A347</f>
        <v>3381</v>
      </c>
      <c r="B341" s="11">
        <f>Económico!B347</f>
        <v>22710</v>
      </c>
      <c r="C341" s="59" t="str">
        <f>Económico!C347</f>
        <v>Fiestas Populares y Festejos</v>
      </c>
      <c r="D341" s="59" t="str">
        <f>Económico!D347</f>
        <v>Servicios Obras y Mantenimiento (S.O.M.)</v>
      </c>
      <c r="E341" s="2">
        <f>Económico!E347</f>
        <v>150000</v>
      </c>
      <c r="F341" s="13">
        <f>Económico!F347</f>
        <v>143000</v>
      </c>
      <c r="G341" s="27">
        <f t="shared" si="34"/>
        <v>7000</v>
      </c>
      <c r="H341" s="23">
        <f t="shared" si="32"/>
        <v>0.04895104895104895</v>
      </c>
    </row>
    <row r="342" spans="1:8" ht="12" customHeight="1">
      <c r="A342" s="11">
        <f>Económico!A365</f>
        <v>3381</v>
      </c>
      <c r="B342" s="11">
        <f>Económico!B365</f>
        <v>22799</v>
      </c>
      <c r="C342" s="59" t="str">
        <f>Económico!C365</f>
        <v>Fiestas Populares y Festejos</v>
      </c>
      <c r="D342" s="59" t="str">
        <f>Económico!D365</f>
        <v>Otros Gastos Diversos.- Actuaciones</v>
      </c>
      <c r="E342" s="2">
        <f>Económico!E365</f>
        <v>32000</v>
      </c>
      <c r="F342" s="13">
        <f>Económico!F365</f>
        <v>32000</v>
      </c>
      <c r="G342" s="27">
        <f t="shared" si="34"/>
        <v>0</v>
      </c>
      <c r="H342" s="23">
        <f t="shared" si="32"/>
        <v>0</v>
      </c>
    </row>
    <row r="343" spans="1:8" ht="12" customHeight="1">
      <c r="A343" s="11">
        <f>Económico!A386</f>
        <v>3381</v>
      </c>
      <c r="B343" s="11">
        <f>Económico!B386</f>
        <v>24000</v>
      </c>
      <c r="C343" s="59" t="str">
        <f>Económico!C386</f>
        <v>Fiestas Populares y Festejos</v>
      </c>
      <c r="D343" s="59" t="str">
        <f>Económico!D386</f>
        <v>Gastos de Publicaciones</v>
      </c>
      <c r="E343" s="2">
        <f>Económico!E386</f>
        <v>15000</v>
      </c>
      <c r="F343" s="13">
        <f>Económico!F386</f>
        <v>15000</v>
      </c>
      <c r="G343" s="27">
        <f t="shared" si="34"/>
        <v>0</v>
      </c>
      <c r="H343" s="23">
        <f t="shared" si="32"/>
        <v>0</v>
      </c>
    </row>
    <row r="344" spans="1:8" ht="12" customHeight="1">
      <c r="A344" s="11" t="str">
        <f>Económico!A413</f>
        <v>3381</v>
      </c>
      <c r="B344" s="11">
        <f>Económico!B413</f>
        <v>48100</v>
      </c>
      <c r="C344" s="59" t="str">
        <f>Económico!C413</f>
        <v>Fiestas Populares y Festejos</v>
      </c>
      <c r="D344" s="59" t="str">
        <f>Económico!D413</f>
        <v>Premios, Becas y otros</v>
      </c>
      <c r="E344" s="2">
        <f>Económico!E413</f>
        <v>1000</v>
      </c>
      <c r="F344" s="13">
        <f>Económico!F413</f>
        <v>1000</v>
      </c>
      <c r="G344" s="27">
        <f t="shared" si="34"/>
        <v>0</v>
      </c>
      <c r="H344" s="23">
        <f t="shared" si="32"/>
        <v>0</v>
      </c>
    </row>
    <row r="345" spans="1:8" ht="12" customHeight="1">
      <c r="A345" s="11" t="str">
        <f>Económico!A425</f>
        <v>3381</v>
      </c>
      <c r="B345" s="11">
        <f>Económico!B425</f>
        <v>48900</v>
      </c>
      <c r="C345" s="59" t="str">
        <f>Económico!C425</f>
        <v>Fiestas Populares y Festejos</v>
      </c>
      <c r="D345" s="59" t="str">
        <f>Económico!D425</f>
        <v>Otras Transferencias.- Festejos Populares</v>
      </c>
      <c r="E345" s="2">
        <f>Económico!E425</f>
        <v>45000</v>
      </c>
      <c r="F345" s="13">
        <f>Económico!F425</f>
        <v>45000</v>
      </c>
      <c r="G345" s="27">
        <f t="shared" si="34"/>
        <v>0</v>
      </c>
      <c r="H345" s="23">
        <f t="shared" si="32"/>
        <v>0</v>
      </c>
    </row>
    <row r="346" spans="1:8" ht="12" customHeight="1">
      <c r="A346" s="11">
        <f>Económico!A432</f>
        <v>3381</v>
      </c>
      <c r="B346" s="11">
        <f>Económico!B432</f>
        <v>48901</v>
      </c>
      <c r="C346" s="59" t="str">
        <f>Económico!C432</f>
        <v>Fiestas Populares y Festejos</v>
      </c>
      <c r="D346" s="59" t="str">
        <f>Económico!D432</f>
        <v>Otras Transferencias.- Asociaciones Alfombristas (Anexo)</v>
      </c>
      <c r="E346" s="2">
        <f>Económico!E432</f>
        <v>65000</v>
      </c>
      <c r="F346" s="13">
        <f>Económico!F432</f>
        <v>62000</v>
      </c>
      <c r="G346" s="27">
        <f t="shared" si="34"/>
        <v>3000</v>
      </c>
      <c r="H346" s="23">
        <f t="shared" si="32"/>
        <v>0.04838709677419355</v>
      </c>
    </row>
    <row r="347" spans="1:8" ht="12" customHeight="1">
      <c r="A347" s="11">
        <f>Económico!A453</f>
        <v>3381</v>
      </c>
      <c r="B347" s="11">
        <f>Económico!B453</f>
        <v>62300</v>
      </c>
      <c r="C347" s="59" t="str">
        <f>Económico!C453</f>
        <v>Fiestas Populares y Festejos</v>
      </c>
      <c r="D347" s="59" t="str">
        <f>Económico!D453</f>
        <v>Adquisición Toldo Plaza Ayuntamiento</v>
      </c>
      <c r="E347" s="2">
        <f>Económico!E453</f>
        <v>0</v>
      </c>
      <c r="F347" s="13">
        <f>Económico!F453</f>
        <v>30000</v>
      </c>
      <c r="G347" s="27">
        <f>E347-F347</f>
        <v>-30000</v>
      </c>
      <c r="H347" s="124">
        <f t="shared" si="32"/>
        <v>-1</v>
      </c>
    </row>
    <row r="348" spans="1:8" ht="12" customHeight="1">
      <c r="A348" s="217" t="s">
        <v>416</v>
      </c>
      <c r="B348" s="217"/>
      <c r="C348" s="217"/>
      <c r="D348" s="217"/>
      <c r="E348" s="4">
        <f>SUM(E327:E347)</f>
        <v>935800</v>
      </c>
      <c r="F348" s="15">
        <f>SUM(F327:F347)</f>
        <v>939900</v>
      </c>
      <c r="G348" s="28">
        <f t="shared" si="34"/>
        <v>-4100</v>
      </c>
      <c r="H348" s="158">
        <f aca="true" t="shared" si="35" ref="H348:H353">(E348-F348)/F348</f>
        <v>-0.004362166187892329</v>
      </c>
    </row>
    <row r="349" spans="1:8" ht="12" customHeight="1">
      <c r="A349" s="11">
        <f>Económico!A226</f>
        <v>3411</v>
      </c>
      <c r="B349" s="11">
        <f>Económico!B226</f>
        <v>22300</v>
      </c>
      <c r="C349" s="59" t="str">
        <f>Económico!C226</f>
        <v>Prom.y Fomento Deporte</v>
      </c>
      <c r="D349" s="59" t="str">
        <f>Económico!D226</f>
        <v>Transportes</v>
      </c>
      <c r="E349" s="2">
        <f>Económico!E226</f>
        <v>2000</v>
      </c>
      <c r="F349" s="13">
        <f>Económico!F226</f>
        <v>2000</v>
      </c>
      <c r="G349" s="27">
        <f t="shared" si="34"/>
        <v>0</v>
      </c>
      <c r="H349" s="23">
        <f t="shared" si="35"/>
        <v>0</v>
      </c>
    </row>
    <row r="350" spans="1:8" ht="12" customHeight="1">
      <c r="A350" s="11">
        <f>Económico!A244</f>
        <v>3411</v>
      </c>
      <c r="B350" s="11">
        <f>Económico!B244</f>
        <v>22601</v>
      </c>
      <c r="C350" s="59" t="str">
        <f>Económico!C244</f>
        <v>Prom.y Fomento Deporte</v>
      </c>
      <c r="D350" s="59" t="str">
        <f>Económico!D244</f>
        <v>Atenciones protocolarias y representativas</v>
      </c>
      <c r="E350" s="2">
        <f>Económico!E244</f>
        <v>6000</v>
      </c>
      <c r="F350" s="13">
        <f>Económico!F244</f>
        <v>4000</v>
      </c>
      <c r="G350" s="27">
        <f t="shared" si="34"/>
        <v>2000</v>
      </c>
      <c r="H350" s="23">
        <f t="shared" si="35"/>
        <v>0.5</v>
      </c>
    </row>
    <row r="351" spans="1:8" ht="12" customHeight="1">
      <c r="A351" s="11">
        <f>Económico!A262</f>
        <v>3411</v>
      </c>
      <c r="B351" s="11">
        <f>Económico!B262</f>
        <v>22602</v>
      </c>
      <c r="C351" s="59" t="str">
        <f>Económico!C262</f>
        <v>Prom.y Fomento Deporte</v>
      </c>
      <c r="D351" s="59" t="str">
        <f>Económico!D262</f>
        <v>Gastos Diversos.- Publicidad y Propaganda</v>
      </c>
      <c r="E351" s="2">
        <f>Económico!E262</f>
        <v>1000</v>
      </c>
      <c r="F351" s="13">
        <f>Económico!F262</f>
        <v>1000</v>
      </c>
      <c r="G351" s="27">
        <f t="shared" si="34"/>
        <v>0</v>
      </c>
      <c r="H351" s="23">
        <f t="shared" si="35"/>
        <v>0</v>
      </c>
    </row>
    <row r="352" spans="1:8" ht="12" customHeight="1">
      <c r="A352" s="11">
        <f>Económico!A279</f>
        <v>3411</v>
      </c>
      <c r="B352" s="11">
        <f>Económico!B279</f>
        <v>22609</v>
      </c>
      <c r="C352" s="59" t="str">
        <f>Económico!C279</f>
        <v>Prom.y Fomento Deporte</v>
      </c>
      <c r="D352" s="59" t="str">
        <f>Económico!D279</f>
        <v>Gastos Diversos.- Trofeos Deportivos</v>
      </c>
      <c r="E352" s="2">
        <f>Económico!E279</f>
        <v>7000</v>
      </c>
      <c r="F352" s="13">
        <f>Económico!F279</f>
        <v>7000</v>
      </c>
      <c r="G352" s="27">
        <f t="shared" si="34"/>
        <v>0</v>
      </c>
      <c r="H352" s="23">
        <f t="shared" si="35"/>
        <v>0</v>
      </c>
    </row>
    <row r="353" spans="1:8" ht="12" customHeight="1">
      <c r="A353" s="11">
        <f>Económico!A299</f>
        <v>3411</v>
      </c>
      <c r="B353" s="11">
        <f>Económico!B299</f>
        <v>22699</v>
      </c>
      <c r="C353" s="59" t="str">
        <f>Económico!C299</f>
        <v>Prom.y Fomento Deporte</v>
      </c>
      <c r="D353" s="59" t="str">
        <f>Económico!D299</f>
        <v>Otros Gastos Diversos</v>
      </c>
      <c r="E353" s="2">
        <f>Económico!E299</f>
        <v>40000</v>
      </c>
      <c r="F353" s="13">
        <f>Económico!F299</f>
        <v>30000</v>
      </c>
      <c r="G353" s="27">
        <f t="shared" si="34"/>
        <v>10000</v>
      </c>
      <c r="H353" s="23">
        <f t="shared" si="35"/>
        <v>0.3333333333333333</v>
      </c>
    </row>
    <row r="354" spans="1:8" ht="12" customHeight="1">
      <c r="A354" s="11">
        <f>Económico!A433</f>
        <v>3411</v>
      </c>
      <c r="B354" s="11">
        <f>Económico!B433</f>
        <v>48901</v>
      </c>
      <c r="C354" s="59" t="str">
        <f>Económico!C433</f>
        <v>Prom.y Fomento Deporte</v>
      </c>
      <c r="D354" s="59" t="str">
        <f>Económico!D433</f>
        <v>Otras Transferencias.- Clubes y Asoc. Deportivas (Anexo)</v>
      </c>
      <c r="E354" s="2">
        <f>Económico!E433</f>
        <v>178000</v>
      </c>
      <c r="F354" s="13">
        <f>Económico!F433</f>
        <v>178000</v>
      </c>
      <c r="G354" s="27">
        <f t="shared" si="34"/>
        <v>0</v>
      </c>
      <c r="H354" s="23">
        <f>(E354-F354)/F354</f>
        <v>0</v>
      </c>
    </row>
    <row r="355" spans="1:8" ht="12" customHeight="1">
      <c r="A355" s="217" t="s">
        <v>417</v>
      </c>
      <c r="B355" s="217"/>
      <c r="C355" s="217"/>
      <c r="D355" s="217"/>
      <c r="E355" s="4">
        <f>SUM(E349:E354)</f>
        <v>234000</v>
      </c>
      <c r="F355" s="15">
        <f>SUM(F349:F354)</f>
        <v>222000</v>
      </c>
      <c r="G355" s="28">
        <f t="shared" si="34"/>
        <v>12000</v>
      </c>
      <c r="H355" s="24">
        <f>(E355-F355)/F355</f>
        <v>0.05405405405405406</v>
      </c>
    </row>
    <row r="356" spans="1:8" ht="12" customHeight="1">
      <c r="A356" s="11">
        <f>Económico!A64</f>
        <v>3421</v>
      </c>
      <c r="B356" s="11">
        <f>Económico!B64</f>
        <v>13000</v>
      </c>
      <c r="C356" s="59" t="str">
        <f>Económico!C64</f>
        <v>Instalaciones Deportivas</v>
      </c>
      <c r="D356" s="59" t="str">
        <f>Económico!D64</f>
        <v>Personal Laboral Fijo</v>
      </c>
      <c r="E356" s="2">
        <f>Económico!E64</f>
        <v>99600</v>
      </c>
      <c r="F356" s="13">
        <f>Económico!F64</f>
        <v>97300</v>
      </c>
      <c r="G356" s="27">
        <f aca="true" t="shared" si="36" ref="G356:G362">E356-F356</f>
        <v>2300</v>
      </c>
      <c r="H356" s="23">
        <f aca="true" t="shared" si="37" ref="H356:H368">(E356-F356)/F356</f>
        <v>0.023638232271325797</v>
      </c>
    </row>
    <row r="357" spans="1:8" ht="12" customHeight="1">
      <c r="A357" s="11">
        <f>Económico!A87</f>
        <v>3421</v>
      </c>
      <c r="B357" s="11">
        <f>Económico!B87</f>
        <v>13100</v>
      </c>
      <c r="C357" s="59" t="str">
        <f>Económico!C87</f>
        <v>Instalaciones Deportivas</v>
      </c>
      <c r="D357" s="59" t="str">
        <f>Económico!D87</f>
        <v>Personal Laboral Temporal</v>
      </c>
      <c r="E357" s="2">
        <f>Económico!E87</f>
        <v>60400</v>
      </c>
      <c r="F357" s="13">
        <f>Económico!F87</f>
        <v>59500</v>
      </c>
      <c r="G357" s="27">
        <f t="shared" si="36"/>
        <v>900</v>
      </c>
      <c r="H357" s="23">
        <f t="shared" si="37"/>
        <v>0.015126050420168067</v>
      </c>
    </row>
    <row r="358" spans="1:8" ht="12" customHeight="1">
      <c r="A358" s="11" t="str">
        <f>Económico!A96</f>
        <v>3421</v>
      </c>
      <c r="B358" s="11">
        <f>Económico!B96</f>
        <v>14300</v>
      </c>
      <c r="C358" s="59" t="str">
        <f>Económico!C96</f>
        <v>Instalaciones Deportivas</v>
      </c>
      <c r="D358" s="59" t="str">
        <f>Económico!D96</f>
        <v>Otro Personal.- Sustituciones y otros</v>
      </c>
      <c r="E358" s="2">
        <f>Económico!E96</f>
        <v>5000</v>
      </c>
      <c r="F358" s="13">
        <f>Económico!F96</f>
        <v>2000</v>
      </c>
      <c r="G358" s="27">
        <f t="shared" si="36"/>
        <v>3000</v>
      </c>
      <c r="H358" s="23">
        <f t="shared" si="37"/>
        <v>1.5</v>
      </c>
    </row>
    <row r="359" spans="1:8" ht="12" customHeight="1">
      <c r="A359" s="11" t="str">
        <f>Económico!A127</f>
        <v>3421</v>
      </c>
      <c r="B359" s="11">
        <f>Económico!B127</f>
        <v>16000</v>
      </c>
      <c r="C359" s="59" t="str">
        <f>Económico!C127</f>
        <v>Instalaciones Deportivas</v>
      </c>
      <c r="D359" s="59" t="str">
        <f>Económico!D127</f>
        <v>Seguridad Social</v>
      </c>
      <c r="E359" s="2">
        <f>Económico!E127</f>
        <v>50000</v>
      </c>
      <c r="F359" s="13">
        <f>Económico!F127</f>
        <v>50000</v>
      </c>
      <c r="G359" s="27">
        <f t="shared" si="36"/>
        <v>0</v>
      </c>
      <c r="H359" s="23">
        <f t="shared" si="37"/>
        <v>0</v>
      </c>
    </row>
    <row r="360" spans="1:8" ht="12" customHeight="1">
      <c r="A360" s="11">
        <f>Económico!A162</f>
        <v>3421</v>
      </c>
      <c r="B360" s="11">
        <f>Económico!B162</f>
        <v>21200</v>
      </c>
      <c r="C360" s="59" t="str">
        <f>Económico!C162</f>
        <v>Instalaciones Deportivas</v>
      </c>
      <c r="D360" s="59" t="str">
        <f>Económico!D162</f>
        <v>R.M.C.- Edificios y otras construc.- Cesped Artificial</v>
      </c>
      <c r="E360" s="2">
        <f>Económico!E162</f>
        <v>10000</v>
      </c>
      <c r="F360" s="13">
        <f>Económico!F162</f>
        <v>10000</v>
      </c>
      <c r="G360" s="27">
        <f t="shared" si="36"/>
        <v>0</v>
      </c>
      <c r="H360" s="23">
        <f t="shared" si="37"/>
        <v>0</v>
      </c>
    </row>
    <row r="361" spans="1:8" ht="12" customHeight="1">
      <c r="A361" s="11">
        <f>Económico!A184</f>
        <v>3421</v>
      </c>
      <c r="B361" s="11">
        <f>Económico!B184</f>
        <v>22100</v>
      </c>
      <c r="C361" s="59" t="str">
        <f>Económico!C184</f>
        <v>Instalaciones Deportivas</v>
      </c>
      <c r="D361" s="59" t="str">
        <f>Económico!D184</f>
        <v>Suministros.- Energía Eléctrica</v>
      </c>
      <c r="E361" s="2">
        <f>Económico!E184</f>
        <v>1000</v>
      </c>
      <c r="F361" s="13">
        <f>Económico!F184</f>
        <v>80000</v>
      </c>
      <c r="G361" s="27">
        <f t="shared" si="36"/>
        <v>-79000</v>
      </c>
      <c r="H361" s="124">
        <f t="shared" si="37"/>
        <v>-0.9875</v>
      </c>
    </row>
    <row r="362" spans="1:8" ht="12" customHeight="1">
      <c r="A362" s="11">
        <f>Económico!A191</f>
        <v>3421</v>
      </c>
      <c r="B362" s="11">
        <f>Económico!B191</f>
        <v>22104</v>
      </c>
      <c r="C362" s="59" t="str">
        <f>Económico!C191</f>
        <v>Instalaciones Deportivas</v>
      </c>
      <c r="D362" s="59" t="str">
        <f>Económico!D191</f>
        <v>Suministros.- Vestuario</v>
      </c>
      <c r="E362" s="2">
        <f>Económico!E191</f>
        <v>2000</v>
      </c>
      <c r="F362" s="13">
        <f>Económico!F191</f>
        <v>1500</v>
      </c>
      <c r="G362" s="27">
        <f t="shared" si="36"/>
        <v>500</v>
      </c>
      <c r="H362" s="23">
        <f t="shared" si="37"/>
        <v>0.3333333333333333</v>
      </c>
    </row>
    <row r="363" spans="1:8" ht="12" customHeight="1">
      <c r="A363" s="11">
        <f>Económico!A199</f>
        <v>3421</v>
      </c>
      <c r="B363" s="11">
        <f>Económico!B199</f>
        <v>22199</v>
      </c>
      <c r="C363" s="59" t="str">
        <f>Económico!C199</f>
        <v>Instalaciones Deportivas</v>
      </c>
      <c r="D363" s="59" t="str">
        <f>Económico!D199</f>
        <v>Otros Suministros</v>
      </c>
      <c r="E363" s="2">
        <f>Económico!E199</f>
        <v>2000</v>
      </c>
      <c r="F363" s="13">
        <f>Económico!F199</f>
        <v>2000</v>
      </c>
      <c r="G363" s="27">
        <f aca="true" t="shared" si="38" ref="G363:G369">E363-F363</f>
        <v>0</v>
      </c>
      <c r="H363" s="23">
        <f t="shared" si="37"/>
        <v>0</v>
      </c>
    </row>
    <row r="364" spans="1:8" ht="12" customHeight="1">
      <c r="A364" s="11">
        <f>Económico!A211</f>
        <v>3421</v>
      </c>
      <c r="B364" s="11">
        <f>Económico!B211</f>
        <v>22200</v>
      </c>
      <c r="C364" s="59" t="str">
        <f>Económico!C211</f>
        <v>Instalaciones Deportivas</v>
      </c>
      <c r="D364" s="59" t="str">
        <f>Económico!D211</f>
        <v>Comunicaciones.- Telefónicas</v>
      </c>
      <c r="E364" s="2">
        <f>Económico!E211</f>
        <v>6000</v>
      </c>
      <c r="F364" s="13">
        <f>Económico!F211</f>
        <v>6000</v>
      </c>
      <c r="G364" s="27">
        <f t="shared" si="38"/>
        <v>0</v>
      </c>
      <c r="H364" s="23">
        <f t="shared" si="37"/>
        <v>0</v>
      </c>
    </row>
    <row r="365" spans="1:8" ht="12" customHeight="1">
      <c r="A365" s="11">
        <f>Económico!A300</f>
        <v>3421</v>
      </c>
      <c r="B365" s="11">
        <f>Económico!B300</f>
        <v>22699</v>
      </c>
      <c r="C365" s="59" t="str">
        <f>Económico!C300</f>
        <v>Instalaciones Deportivas</v>
      </c>
      <c r="D365" s="59" t="str">
        <f>Económico!D300</f>
        <v>Otros Gastos Diversos</v>
      </c>
      <c r="E365" s="2">
        <f>Económico!E300</f>
        <v>2000</v>
      </c>
      <c r="F365" s="13">
        <f>Económico!F300</f>
        <v>2000</v>
      </c>
      <c r="G365" s="27">
        <f t="shared" si="38"/>
        <v>0</v>
      </c>
      <c r="H365" s="23">
        <f t="shared" si="37"/>
        <v>0</v>
      </c>
    </row>
    <row r="366" spans="1:8" ht="12" customHeight="1">
      <c r="A366" s="11">
        <f>Económico!A348</f>
        <v>3421</v>
      </c>
      <c r="B366" s="11">
        <f>Económico!B348</f>
        <v>22710</v>
      </c>
      <c r="C366" s="59" t="str">
        <f>Económico!C348</f>
        <v>Instalaciones Deportivas</v>
      </c>
      <c r="D366" s="59" t="str">
        <f>Económico!D348</f>
        <v>Servicios Obras y Mantenimiento (S.O.M.)</v>
      </c>
      <c r="E366" s="2">
        <f>Económico!E348</f>
        <v>100000</v>
      </c>
      <c r="F366" s="13">
        <f>Económico!F348</f>
        <v>75000</v>
      </c>
      <c r="G366" s="27">
        <f t="shared" si="38"/>
        <v>25000</v>
      </c>
      <c r="H366" s="23">
        <f t="shared" si="37"/>
        <v>0.3333333333333333</v>
      </c>
    </row>
    <row r="367" spans="1:8" ht="12" customHeight="1">
      <c r="A367" s="11">
        <f>Económico!A454</f>
        <v>3421</v>
      </c>
      <c r="B367" s="11">
        <f>Económico!B454</f>
        <v>62300</v>
      </c>
      <c r="C367" s="59" t="str">
        <f>Económico!C454</f>
        <v>Instalaciones Deportivas</v>
      </c>
      <c r="D367" s="59" t="str">
        <f>Económico!D454</f>
        <v>Adquisición Equipamiento Instalaciones Deportivas</v>
      </c>
      <c r="E367" s="2">
        <f>Económico!E454</f>
        <v>20000</v>
      </c>
      <c r="F367" s="13">
        <f>Económico!F454</f>
        <v>15000</v>
      </c>
      <c r="G367" s="27">
        <f>E367-F367</f>
        <v>5000</v>
      </c>
      <c r="H367" s="23">
        <f t="shared" si="37"/>
        <v>0.3333333333333333</v>
      </c>
    </row>
    <row r="368" spans="1:8" ht="12" customHeight="1">
      <c r="A368" s="11">
        <f>Económico!A472</f>
        <v>3421</v>
      </c>
      <c r="B368" s="11">
        <f>Económico!B472</f>
        <v>63200</v>
      </c>
      <c r="C368" s="59" t="str">
        <f>Económico!C472</f>
        <v>Instalaciones Deportivas</v>
      </c>
      <c r="D368" s="59" t="str">
        <f>Económico!D472</f>
        <v>Obras RAM Instalaciones Deportivas</v>
      </c>
      <c r="E368" s="2">
        <f>Económico!E472</f>
        <v>450000</v>
      </c>
      <c r="F368" s="13">
        <f>Económico!F472</f>
        <v>70000</v>
      </c>
      <c r="G368" s="27">
        <f t="shared" si="38"/>
        <v>380000</v>
      </c>
      <c r="H368" s="23">
        <f t="shared" si="37"/>
        <v>5.428571428571429</v>
      </c>
    </row>
    <row r="369" spans="1:8" ht="12" customHeight="1">
      <c r="A369" s="217" t="s">
        <v>418</v>
      </c>
      <c r="B369" s="217"/>
      <c r="C369" s="217"/>
      <c r="D369" s="217"/>
      <c r="E369" s="4">
        <f>SUM(E356:E368)</f>
        <v>808000</v>
      </c>
      <c r="F369" s="15">
        <f>SUM(F356:F368)</f>
        <v>470300</v>
      </c>
      <c r="G369" s="28">
        <f t="shared" si="38"/>
        <v>337700</v>
      </c>
      <c r="H369" s="24">
        <f>(E369-F369)/F369</f>
        <v>0.7180523070380608</v>
      </c>
    </row>
    <row r="370" spans="1:8" ht="21" customHeight="1">
      <c r="A370" s="192" t="s">
        <v>139</v>
      </c>
      <c r="B370" s="216"/>
      <c r="C370" s="216"/>
      <c r="D370" s="193"/>
      <c r="E370" s="4">
        <f>E229+E326+E271+E280+E305+E312+E348+E355+E238+E260+E277+E369</f>
        <v>6164000</v>
      </c>
      <c r="F370" s="15">
        <f>F229+F326+F271+F280+F305+F312+F348+F355+F238+F260+F277+F369</f>
        <v>5297600</v>
      </c>
      <c r="G370" s="28">
        <f>E370-F370</f>
        <v>866400</v>
      </c>
      <c r="H370" s="24">
        <f>(E370-F370)/F370</f>
        <v>0.16354575656901238</v>
      </c>
    </row>
    <row r="371" spans="1:8" ht="21" customHeight="1">
      <c r="A371" s="18"/>
      <c r="B371" s="18"/>
      <c r="C371" s="210" t="s">
        <v>132</v>
      </c>
      <c r="D371" s="212"/>
      <c r="E371" s="8"/>
      <c r="F371" s="14"/>
      <c r="G371" s="27"/>
      <c r="H371" s="25"/>
    </row>
    <row r="372" spans="1:8" ht="12" customHeight="1">
      <c r="A372" s="11">
        <f>Económico!A158</f>
        <v>4191</v>
      </c>
      <c r="B372" s="11">
        <f>Económico!B158</f>
        <v>20500</v>
      </c>
      <c r="C372" s="59" t="str">
        <f>Económico!C158</f>
        <v>Agricultura</v>
      </c>
      <c r="D372" s="59" t="str">
        <f>Económico!D158</f>
        <v>Arrendamientos.- Mobiliario y Enseres</v>
      </c>
      <c r="E372" s="2">
        <f>Económico!E158</f>
        <v>5000</v>
      </c>
      <c r="F372" s="13">
        <f>Económico!F158</f>
        <v>5000</v>
      </c>
      <c r="G372" s="27">
        <f>E372-F372</f>
        <v>0</v>
      </c>
      <c r="H372" s="23">
        <f>(E372-F372)/F372</f>
        <v>0</v>
      </c>
    </row>
    <row r="373" spans="1:8" ht="12" customHeight="1">
      <c r="A373" s="11">
        <f>Económico!A245</f>
        <v>4191</v>
      </c>
      <c r="B373" s="11">
        <f>Económico!B245</f>
        <v>22601</v>
      </c>
      <c r="C373" s="59" t="str">
        <f>Económico!C245</f>
        <v>Agricultura</v>
      </c>
      <c r="D373" s="59" t="str">
        <f>Económico!D245</f>
        <v>Atenciones protocolarias y representativas</v>
      </c>
      <c r="E373" s="2">
        <f>Económico!E245</f>
        <v>1000</v>
      </c>
      <c r="F373" s="13">
        <f>Económico!F245</f>
        <v>1000</v>
      </c>
      <c r="G373" s="27">
        <f aca="true" t="shared" si="39" ref="G373:G387">E373-F373</f>
        <v>0</v>
      </c>
      <c r="H373" s="23">
        <f aca="true" t="shared" si="40" ref="H373:H379">(E373-F373)/F373</f>
        <v>0</v>
      </c>
    </row>
    <row r="374" spans="1:8" ht="12" customHeight="1">
      <c r="A374" s="11">
        <f>Económico!A263</f>
        <v>4191</v>
      </c>
      <c r="B374" s="11">
        <f>Económico!B263</f>
        <v>22602</v>
      </c>
      <c r="C374" s="59" t="str">
        <f>Económico!C263</f>
        <v>Agricultura</v>
      </c>
      <c r="D374" s="59" t="str">
        <f>Económico!D263</f>
        <v>Gastos Diversos.- Publicidad y Propaganda</v>
      </c>
      <c r="E374" s="2">
        <f>Económico!E263</f>
        <v>2000</v>
      </c>
      <c r="F374" s="13">
        <f>Económico!F263</f>
        <v>3000</v>
      </c>
      <c r="G374" s="27">
        <f t="shared" si="39"/>
        <v>-1000</v>
      </c>
      <c r="H374" s="124">
        <f t="shared" si="40"/>
        <v>-0.3333333333333333</v>
      </c>
    </row>
    <row r="375" spans="1:8" ht="12" customHeight="1">
      <c r="A375" s="11">
        <f>Económico!A301</f>
        <v>4191</v>
      </c>
      <c r="B375" s="11">
        <f>Económico!B301</f>
        <v>22699</v>
      </c>
      <c r="C375" s="59" t="str">
        <f>Económico!C301</f>
        <v>Agricultura</v>
      </c>
      <c r="D375" s="59" t="str">
        <f>Económico!D301</f>
        <v>Otros Gastos Diversos</v>
      </c>
      <c r="E375" s="2">
        <f>Económico!E301</f>
        <v>25000</v>
      </c>
      <c r="F375" s="13">
        <f>Económico!F301</f>
        <v>25000</v>
      </c>
      <c r="G375" s="27">
        <f t="shared" si="39"/>
        <v>0</v>
      </c>
      <c r="H375" s="23">
        <f t="shared" si="40"/>
        <v>0</v>
      </c>
    </row>
    <row r="376" spans="1:8" ht="12" customHeight="1">
      <c r="A376" s="11">
        <f>Económico!A341</f>
        <v>4191</v>
      </c>
      <c r="B376" s="11">
        <f>Económico!B341</f>
        <v>22707</v>
      </c>
      <c r="C376" s="59" t="str">
        <f>Económico!C341</f>
        <v>Agricultura</v>
      </c>
      <c r="D376" s="59" t="str">
        <f>Económico!D341</f>
        <v>Estudios y Proyecto Estratégicos Sector Primario </v>
      </c>
      <c r="E376" s="2">
        <f>Económico!E341</f>
        <v>18000</v>
      </c>
      <c r="F376" s="13">
        <f>Económico!F341</f>
        <v>0</v>
      </c>
      <c r="G376" s="27">
        <f>E376-F376</f>
        <v>18000</v>
      </c>
      <c r="H376" s="132" t="s">
        <v>184</v>
      </c>
    </row>
    <row r="377" spans="1:8" ht="12" customHeight="1">
      <c r="A377" s="11" t="str">
        <f>Económico!A414</f>
        <v>4191</v>
      </c>
      <c r="B377" s="11">
        <f>Económico!B414</f>
        <v>48100</v>
      </c>
      <c r="C377" s="59" t="str">
        <f>Económico!C414</f>
        <v>Agricultura</v>
      </c>
      <c r="D377" s="59" t="str">
        <f>Económico!D414</f>
        <v>Premios Participación Ferias de Ganado y otras</v>
      </c>
      <c r="E377" s="2">
        <f>Económico!E414</f>
        <v>16000</v>
      </c>
      <c r="F377" s="13">
        <f>Económico!F414</f>
        <v>16000</v>
      </c>
      <c r="G377" s="27">
        <f t="shared" si="39"/>
        <v>0</v>
      </c>
      <c r="H377" s="23">
        <f t="shared" si="40"/>
        <v>0</v>
      </c>
    </row>
    <row r="378" spans="1:8" ht="12" customHeight="1">
      <c r="A378" s="11" t="str">
        <f>Económico!A426</f>
        <v>4191</v>
      </c>
      <c r="B378" s="11">
        <f>Económico!B426</f>
        <v>48900</v>
      </c>
      <c r="C378" s="59" t="str">
        <f>Económico!C426</f>
        <v>Agricultura</v>
      </c>
      <c r="D378" s="59" t="str">
        <f>Económico!D426</f>
        <v>Otras Transferencias.- Mercadillo Agricultor</v>
      </c>
      <c r="E378" s="2">
        <f>Económico!E426</f>
        <v>18000</v>
      </c>
      <c r="F378" s="13">
        <f>Económico!F426</f>
        <v>18000</v>
      </c>
      <c r="G378" s="27">
        <f t="shared" si="39"/>
        <v>0</v>
      </c>
      <c r="H378" s="23">
        <f t="shared" si="40"/>
        <v>0</v>
      </c>
    </row>
    <row r="379" spans="1:8" ht="12" customHeight="1">
      <c r="A379" s="11" t="str">
        <f>Económico!A434</f>
        <v>4191</v>
      </c>
      <c r="B379" s="11">
        <f>Económico!B434</f>
        <v>48901</v>
      </c>
      <c r="C379" s="59" t="str">
        <f>Económico!C434</f>
        <v>Agricultura</v>
      </c>
      <c r="D379" s="59" t="str">
        <f>Económico!D434</f>
        <v>Otras Transferencias.- Asociaciones (Anexo)</v>
      </c>
      <c r="E379" s="2">
        <f>Económico!E434</f>
        <v>3000</v>
      </c>
      <c r="F379" s="13">
        <f>Económico!F434</f>
        <v>3000</v>
      </c>
      <c r="G379" s="27">
        <f t="shared" si="39"/>
        <v>0</v>
      </c>
      <c r="H379" s="23">
        <f t="shared" si="40"/>
        <v>0</v>
      </c>
    </row>
    <row r="380" spans="1:8" ht="12" customHeight="1">
      <c r="A380" s="217" t="s">
        <v>419</v>
      </c>
      <c r="B380" s="217"/>
      <c r="C380" s="217"/>
      <c r="D380" s="217"/>
      <c r="E380" s="4">
        <f>SUM(E372:E379)</f>
        <v>88000</v>
      </c>
      <c r="F380" s="15">
        <f>SUM(F372:F379)</f>
        <v>71000</v>
      </c>
      <c r="G380" s="28">
        <f t="shared" si="39"/>
        <v>17000</v>
      </c>
      <c r="H380" s="24">
        <f>(E380-F380)/F380</f>
        <v>0.23943661971830985</v>
      </c>
    </row>
    <row r="381" spans="1:8" ht="12" customHeight="1">
      <c r="A381" s="11">
        <f>Económico!A159</f>
        <v>4314</v>
      </c>
      <c r="B381" s="11">
        <f>Económico!B159</f>
        <v>20500</v>
      </c>
      <c r="C381" s="59" t="str">
        <f>Económico!C159</f>
        <v>Fomento del Comercio</v>
      </c>
      <c r="D381" s="59" t="str">
        <f>Económico!D159</f>
        <v>Arrendamientos.- Mobiliario y Enseres</v>
      </c>
      <c r="E381" s="2">
        <f>Económico!E159</f>
        <v>5500</v>
      </c>
      <c r="F381" s="13">
        <f>Económico!F159</f>
        <v>5000</v>
      </c>
      <c r="G381" s="27">
        <f t="shared" si="39"/>
        <v>500</v>
      </c>
      <c r="H381" s="23">
        <f>(E381-F381)/F381</f>
        <v>0.1</v>
      </c>
    </row>
    <row r="382" spans="1:8" ht="12" customHeight="1">
      <c r="A382" s="11">
        <f>Económico!A246</f>
        <v>4314</v>
      </c>
      <c r="B382" s="11">
        <f>Económico!B246</f>
        <v>22601</v>
      </c>
      <c r="C382" s="59" t="str">
        <f>Económico!C246</f>
        <v>Fomento del Comercio</v>
      </c>
      <c r="D382" s="59" t="str">
        <f>Económico!D246</f>
        <v>Atenciones protocolarias y representativas</v>
      </c>
      <c r="E382" s="2">
        <f>Económico!E246</f>
        <v>1000</v>
      </c>
      <c r="F382" s="13">
        <f>Económico!F246</f>
        <v>0</v>
      </c>
      <c r="G382" s="27">
        <f>E382-F382</f>
        <v>1000</v>
      </c>
      <c r="H382" s="132" t="s">
        <v>184</v>
      </c>
    </row>
    <row r="383" spans="1:8" ht="12" customHeight="1">
      <c r="A383" s="11">
        <f>Económico!A264</f>
        <v>4314</v>
      </c>
      <c r="B383" s="11">
        <f>Económico!B264</f>
        <v>22602</v>
      </c>
      <c r="C383" s="59" t="str">
        <f>Económico!C264</f>
        <v>Fomento del Comercio</v>
      </c>
      <c r="D383" s="59" t="str">
        <f>Económico!D264</f>
        <v>Gastos Diversos.- Publicidad y Propaganda</v>
      </c>
      <c r="E383" s="2">
        <f>Económico!E264</f>
        <v>10000</v>
      </c>
      <c r="F383" s="13">
        <f>Económico!F264</f>
        <v>10000</v>
      </c>
      <c r="G383" s="27">
        <f t="shared" si="39"/>
        <v>0</v>
      </c>
      <c r="H383" s="23">
        <f aca="true" t="shared" si="41" ref="H383:H396">(E383-F383)/F383</f>
        <v>0</v>
      </c>
    </row>
    <row r="384" spans="1:8" ht="12" customHeight="1">
      <c r="A384" s="11">
        <f>Económico!A302</f>
        <v>4314</v>
      </c>
      <c r="B384" s="11">
        <f>Económico!B302</f>
        <v>22699</v>
      </c>
      <c r="C384" s="59" t="str">
        <f>Económico!C302</f>
        <v>Fomento del Comercio</v>
      </c>
      <c r="D384" s="59" t="str">
        <f>Económico!D302</f>
        <v>Otros Gastos Diversos.- Ferias Locales y otros</v>
      </c>
      <c r="E384" s="2">
        <f>Económico!E302</f>
        <v>30000</v>
      </c>
      <c r="F384" s="13">
        <f>Económico!F302</f>
        <v>30000</v>
      </c>
      <c r="G384" s="27">
        <f t="shared" si="39"/>
        <v>0</v>
      </c>
      <c r="H384" s="23">
        <f t="shared" si="41"/>
        <v>0</v>
      </c>
    </row>
    <row r="385" spans="1:8" ht="12" customHeight="1">
      <c r="A385" s="217" t="s">
        <v>505</v>
      </c>
      <c r="B385" s="217"/>
      <c r="C385" s="217"/>
      <c r="D385" s="217"/>
      <c r="E385" s="4">
        <f>SUM(E381:E384)</f>
        <v>46500</v>
      </c>
      <c r="F385" s="15">
        <f>SUM(F381:F384)</f>
        <v>45000</v>
      </c>
      <c r="G385" s="28">
        <f t="shared" si="39"/>
        <v>1500</v>
      </c>
      <c r="H385" s="24">
        <f>(E385-F385)/F385</f>
        <v>0.03333333333333333</v>
      </c>
    </row>
    <row r="386" spans="1:8" ht="12" customHeight="1">
      <c r="A386" s="11" t="str">
        <f>Económico!A65</f>
        <v>4321</v>
      </c>
      <c r="B386" s="11">
        <f>Económico!B65</f>
        <v>13000</v>
      </c>
      <c r="C386" s="59" t="str">
        <f>Económico!C65</f>
        <v>Promoción Turística</v>
      </c>
      <c r="D386" s="59" t="str">
        <f>Económico!D65</f>
        <v>Personal Laboral Fijo</v>
      </c>
      <c r="E386" s="2">
        <f>Económico!E65</f>
        <v>44200</v>
      </c>
      <c r="F386" s="13">
        <f>Económico!F65</f>
        <v>43400</v>
      </c>
      <c r="G386" s="27">
        <f t="shared" si="39"/>
        <v>800</v>
      </c>
      <c r="H386" s="23">
        <f t="shared" si="41"/>
        <v>0.018433179723502304</v>
      </c>
    </row>
    <row r="387" spans="1:8" ht="12" customHeight="1">
      <c r="A387" s="11" t="str">
        <f>Económico!A74</f>
        <v>4321</v>
      </c>
      <c r="B387" s="11">
        <f>Económico!B74</f>
        <v>13001</v>
      </c>
      <c r="C387" s="59" t="str">
        <f>Económico!C74</f>
        <v>Promoción Turística</v>
      </c>
      <c r="D387" s="59" t="str">
        <f>Económico!D74</f>
        <v>Horas Extraordinarias Personal Laboral</v>
      </c>
      <c r="E387" s="2">
        <f>Económico!E74</f>
        <v>2000</v>
      </c>
      <c r="F387" s="13">
        <f>Económico!F74</f>
        <v>1000</v>
      </c>
      <c r="G387" s="27">
        <f t="shared" si="39"/>
        <v>1000</v>
      </c>
      <c r="H387" s="23">
        <f t="shared" si="41"/>
        <v>1</v>
      </c>
    </row>
    <row r="388" spans="1:8" ht="12" customHeight="1">
      <c r="A388" s="11" t="str">
        <f>Económico!A97</f>
        <v>4321</v>
      </c>
      <c r="B388" s="11">
        <f>Económico!B97</f>
        <v>14300</v>
      </c>
      <c r="C388" s="59" t="str">
        <f>Económico!C97</f>
        <v>Promoción Turística</v>
      </c>
      <c r="D388" s="59" t="str">
        <f>Económico!D97</f>
        <v>Otro Personal.- Sustituciones y otros</v>
      </c>
      <c r="E388" s="2">
        <f>Económico!E97</f>
        <v>1000</v>
      </c>
      <c r="F388" s="13">
        <f>Económico!F97</f>
        <v>1000</v>
      </c>
      <c r="G388" s="27">
        <f aca="true" t="shared" si="42" ref="G388:G464">E388-F388</f>
        <v>0</v>
      </c>
      <c r="H388" s="23">
        <f t="shared" si="41"/>
        <v>0</v>
      </c>
    </row>
    <row r="389" spans="1:8" ht="12" customHeight="1">
      <c r="A389" s="11" t="str">
        <f>Económico!A128</f>
        <v>4321</v>
      </c>
      <c r="B389" s="11">
        <f>Económico!B128</f>
        <v>16000</v>
      </c>
      <c r="C389" s="59" t="str">
        <f>Económico!C128</f>
        <v>Promoción Turística</v>
      </c>
      <c r="D389" s="59" t="str">
        <f>Económico!D128</f>
        <v>Seguridad Social</v>
      </c>
      <c r="E389" s="2">
        <f>Económico!E128</f>
        <v>14000</v>
      </c>
      <c r="F389" s="13">
        <f>Económico!F128</f>
        <v>14000</v>
      </c>
      <c r="G389" s="27">
        <f t="shared" si="42"/>
        <v>0</v>
      </c>
      <c r="H389" s="23">
        <f t="shared" si="41"/>
        <v>0</v>
      </c>
    </row>
    <row r="390" spans="1:8" ht="12" customHeight="1">
      <c r="A390" s="11">
        <f>Económico!A152</f>
        <v>4321</v>
      </c>
      <c r="B390" s="11">
        <f>Económico!B152</f>
        <v>20200</v>
      </c>
      <c r="C390" s="59" t="str">
        <f>Económico!C152</f>
        <v>Promoción Turística</v>
      </c>
      <c r="D390" s="59" t="str">
        <f>Económico!D152</f>
        <v>Arrendamientos.- Edificios y otras construc.</v>
      </c>
      <c r="E390" s="2">
        <f>Económico!E152</f>
        <v>8500</v>
      </c>
      <c r="F390" s="13">
        <f>Económico!F152</f>
        <v>0</v>
      </c>
      <c r="G390" s="27">
        <f>E390-F390</f>
        <v>8500</v>
      </c>
      <c r="H390" s="132" t="s">
        <v>184</v>
      </c>
    </row>
    <row r="391" spans="1:8" ht="12" customHeight="1">
      <c r="A391" s="11">
        <f>Económico!A212</f>
        <v>4321</v>
      </c>
      <c r="B391" s="11">
        <f>Económico!B212</f>
        <v>22200</v>
      </c>
      <c r="C391" s="59" t="str">
        <f>Económico!C212</f>
        <v>Promoción Turística</v>
      </c>
      <c r="D391" s="59" t="str">
        <f>Económico!D212</f>
        <v>Comunicaciones.- Telefónicas</v>
      </c>
      <c r="E391" s="2">
        <f>Económico!E212</f>
        <v>1000</v>
      </c>
      <c r="F391" s="13">
        <f>Económico!F212</f>
        <v>1000</v>
      </c>
      <c r="G391" s="27">
        <f t="shared" si="42"/>
        <v>0</v>
      </c>
      <c r="H391" s="23">
        <f t="shared" si="41"/>
        <v>0</v>
      </c>
    </row>
    <row r="392" spans="1:8" ht="12" customHeight="1">
      <c r="A392" s="11">
        <f>Económico!A247</f>
        <v>4321</v>
      </c>
      <c r="B392" s="11">
        <f>Económico!B247</f>
        <v>22601</v>
      </c>
      <c r="C392" s="59" t="str">
        <f>Económico!C247</f>
        <v>Promoción Turística</v>
      </c>
      <c r="D392" s="59" t="str">
        <f>Económico!D247</f>
        <v>Atenciones protocolarias y representativas</v>
      </c>
      <c r="E392" s="2">
        <f>Económico!E247</f>
        <v>1000</v>
      </c>
      <c r="F392" s="13">
        <f>Económico!F247</f>
        <v>500</v>
      </c>
      <c r="G392" s="27">
        <f t="shared" si="42"/>
        <v>500</v>
      </c>
      <c r="H392" s="23">
        <f t="shared" si="41"/>
        <v>1</v>
      </c>
    </row>
    <row r="393" spans="1:8" ht="12" customHeight="1">
      <c r="A393" s="11">
        <f>Económico!A265</f>
        <v>4321</v>
      </c>
      <c r="B393" s="11">
        <f>Económico!B265</f>
        <v>22602</v>
      </c>
      <c r="C393" s="59" t="str">
        <f>Económico!C265</f>
        <v>Promoción Turística</v>
      </c>
      <c r="D393" s="59" t="str">
        <f>Económico!D265</f>
        <v>Gastos Diversos.- Publicidad y Propaganda</v>
      </c>
      <c r="E393" s="2">
        <f>Económico!E265</f>
        <v>13000</v>
      </c>
      <c r="F393" s="13">
        <f>Económico!F265</f>
        <v>12000</v>
      </c>
      <c r="G393" s="27">
        <f t="shared" si="42"/>
        <v>1000</v>
      </c>
      <c r="H393" s="23">
        <f t="shared" si="41"/>
        <v>0.08333333333333333</v>
      </c>
    </row>
    <row r="394" spans="1:8" ht="12" customHeight="1">
      <c r="A394" s="11">
        <f>Económico!A303</f>
        <v>4321</v>
      </c>
      <c r="B394" s="11">
        <f>Económico!B303</f>
        <v>22699</v>
      </c>
      <c r="C394" s="59" t="str">
        <f>Económico!C303</f>
        <v>Promoción Turística</v>
      </c>
      <c r="D394" s="59" t="str">
        <f>Económico!D303</f>
        <v>Otros Gastos Diversos</v>
      </c>
      <c r="E394" s="2">
        <f>Económico!E303</f>
        <v>30000</v>
      </c>
      <c r="F394" s="13">
        <f>Económico!F303</f>
        <v>24500</v>
      </c>
      <c r="G394" s="27">
        <f t="shared" si="42"/>
        <v>5500</v>
      </c>
      <c r="H394" s="23">
        <f t="shared" si="41"/>
        <v>0.22448979591836735</v>
      </c>
    </row>
    <row r="395" spans="1:8" ht="12" customHeight="1">
      <c r="A395" s="11">
        <f>Económico!A387</f>
        <v>4321</v>
      </c>
      <c r="B395" s="11">
        <f>Económico!B387</f>
        <v>24000</v>
      </c>
      <c r="C395" s="59" t="str">
        <f>Económico!C387</f>
        <v>Promoción Turística</v>
      </c>
      <c r="D395" s="59" t="str">
        <f>Económico!D387</f>
        <v>Gastos de Publicaciones</v>
      </c>
      <c r="E395" s="2">
        <f>Económico!E387</f>
        <v>6000</v>
      </c>
      <c r="F395" s="13">
        <f>Económico!F387</f>
        <v>2000</v>
      </c>
      <c r="G395" s="27">
        <f t="shared" si="42"/>
        <v>4000</v>
      </c>
      <c r="H395" s="23">
        <f t="shared" si="41"/>
        <v>2</v>
      </c>
    </row>
    <row r="396" spans="1:8" ht="12" customHeight="1">
      <c r="A396" s="11">
        <f>Económico!A478</f>
        <v>4321</v>
      </c>
      <c r="B396" s="11">
        <f>Económico!B478</f>
        <v>63300</v>
      </c>
      <c r="C396" s="59" t="str">
        <f>Económico!C478</f>
        <v>Promoción Turística</v>
      </c>
      <c r="D396" s="59" t="str">
        <f>Económico!D478</f>
        <v>Reforma Paneles Informativos</v>
      </c>
      <c r="E396" s="2">
        <f>Económico!E478</f>
        <v>6000</v>
      </c>
      <c r="F396" s="13">
        <f>Económico!F478</f>
        <v>6000</v>
      </c>
      <c r="G396" s="27">
        <f t="shared" si="42"/>
        <v>0</v>
      </c>
      <c r="H396" s="23">
        <f t="shared" si="41"/>
        <v>0</v>
      </c>
    </row>
    <row r="397" spans="1:8" ht="12" customHeight="1">
      <c r="A397" s="217" t="s">
        <v>420</v>
      </c>
      <c r="B397" s="217"/>
      <c r="C397" s="217"/>
      <c r="D397" s="217"/>
      <c r="E397" s="4">
        <f>SUM(E386:E396)</f>
        <v>126700</v>
      </c>
      <c r="F397" s="15">
        <f>SUM(F386:F396)</f>
        <v>105400</v>
      </c>
      <c r="G397" s="28">
        <f t="shared" si="42"/>
        <v>21300</v>
      </c>
      <c r="H397" s="24">
        <f aca="true" t="shared" si="43" ref="H397:H408">(E397-F397)/F397</f>
        <v>0.20208728652751423</v>
      </c>
    </row>
    <row r="398" spans="1:8" ht="12" customHeight="1">
      <c r="A398" s="11">
        <f>Económico!A304</f>
        <v>4412</v>
      </c>
      <c r="B398" s="11">
        <f>Económico!B304</f>
        <v>22699</v>
      </c>
      <c r="C398" s="59" t="str">
        <f>Económico!C304</f>
        <v>Transporte de Viajeros</v>
      </c>
      <c r="D398" s="59" t="str">
        <f>Económico!D304</f>
        <v>Otros Gastos Diversos</v>
      </c>
      <c r="E398" s="2">
        <f>Económico!E304</f>
        <v>3000</v>
      </c>
      <c r="F398" s="13">
        <f>Económico!F304</f>
        <v>0</v>
      </c>
      <c r="G398" s="27">
        <f>E398-F398</f>
        <v>3000</v>
      </c>
      <c r="H398" s="132" t="s">
        <v>184</v>
      </c>
    </row>
    <row r="399" spans="1:8" ht="12" customHeight="1">
      <c r="A399" s="11">
        <f>Económico!A407</f>
        <v>4412</v>
      </c>
      <c r="B399" s="11">
        <f>Económico!B407</f>
        <v>47200</v>
      </c>
      <c r="C399" s="59" t="str">
        <f>Económico!C407</f>
        <v>Transporte de Viajeros</v>
      </c>
      <c r="D399" s="59" t="str">
        <f>Económico!D407</f>
        <v>Transferencias Corrientes.- TITSA.- Subv. Explotación</v>
      </c>
      <c r="E399" s="2">
        <f>Económico!E407</f>
        <v>60000</v>
      </c>
      <c r="F399" s="13">
        <f>Económico!F407</f>
        <v>55000</v>
      </c>
      <c r="G399" s="27">
        <f t="shared" si="42"/>
        <v>5000</v>
      </c>
      <c r="H399" s="23">
        <f t="shared" si="43"/>
        <v>0.09090909090909091</v>
      </c>
    </row>
    <row r="400" spans="1:8" ht="12" customHeight="1">
      <c r="A400" s="11">
        <f>Económico!A427</f>
        <v>4412</v>
      </c>
      <c r="B400" s="11">
        <f>Económico!B427</f>
        <v>48900</v>
      </c>
      <c r="C400" s="59" t="str">
        <f>Económico!C427</f>
        <v>Transporte de Viajeros</v>
      </c>
      <c r="D400" s="59" t="str">
        <f>Económico!D427</f>
        <v>Otras Transferencias.- Cooperativa de Taxis</v>
      </c>
      <c r="E400" s="2">
        <f>Económico!E427</f>
        <v>3000</v>
      </c>
      <c r="F400" s="13">
        <f>Económico!F427</f>
        <v>3000</v>
      </c>
      <c r="G400" s="27">
        <f t="shared" si="42"/>
        <v>0</v>
      </c>
      <c r="H400" s="23">
        <f t="shared" si="43"/>
        <v>0</v>
      </c>
    </row>
    <row r="401" spans="1:8" ht="12" customHeight="1">
      <c r="A401" s="217" t="s">
        <v>386</v>
      </c>
      <c r="B401" s="217"/>
      <c r="C401" s="217"/>
      <c r="D401" s="217"/>
      <c r="E401" s="4">
        <f>SUM(E398:E400)</f>
        <v>66000</v>
      </c>
      <c r="F401" s="15">
        <f>SUM(F398:F400)</f>
        <v>58000</v>
      </c>
      <c r="G401" s="28">
        <f t="shared" si="42"/>
        <v>8000</v>
      </c>
      <c r="H401" s="24">
        <f t="shared" si="43"/>
        <v>0.13793103448275862</v>
      </c>
    </row>
    <row r="402" spans="1:8" ht="12" customHeight="1">
      <c r="A402" s="11" t="str">
        <f>Económico!A66</f>
        <v>4931</v>
      </c>
      <c r="B402" s="11">
        <f>Económico!B66</f>
        <v>13000</v>
      </c>
      <c r="C402" s="59" t="str">
        <f>Económico!C66</f>
        <v>O.M.I.C.</v>
      </c>
      <c r="D402" s="59" t="str">
        <f>Económico!D66</f>
        <v>Personal Laboral Fijo</v>
      </c>
      <c r="E402" s="2">
        <f>Económico!E66</f>
        <v>28100</v>
      </c>
      <c r="F402" s="13">
        <f>Económico!F66</f>
        <v>30500</v>
      </c>
      <c r="G402" s="27">
        <f t="shared" si="42"/>
        <v>-2400</v>
      </c>
      <c r="H402" s="124">
        <f t="shared" si="43"/>
        <v>-0.07868852459016394</v>
      </c>
    </row>
    <row r="403" spans="1:8" ht="12" customHeight="1">
      <c r="A403" s="11" t="str">
        <f>Económico!A129</f>
        <v>4931</v>
      </c>
      <c r="B403" s="11">
        <f>Económico!B129</f>
        <v>16000</v>
      </c>
      <c r="C403" s="59" t="str">
        <f>Económico!C129</f>
        <v>O.M.I.C.</v>
      </c>
      <c r="D403" s="59" t="str">
        <f>Económico!D129</f>
        <v>Seguridad Social</v>
      </c>
      <c r="E403" s="2">
        <f>Económico!E129</f>
        <v>9000</v>
      </c>
      <c r="F403" s="13">
        <f>Económico!F129</f>
        <v>8000</v>
      </c>
      <c r="G403" s="27">
        <f t="shared" si="42"/>
        <v>1000</v>
      </c>
      <c r="H403" s="23">
        <f t="shared" si="43"/>
        <v>0.125</v>
      </c>
    </row>
    <row r="404" spans="1:8" ht="12" customHeight="1">
      <c r="A404" s="11">
        <f>Económico!A213</f>
        <v>4931</v>
      </c>
      <c r="B404" s="11">
        <f>Económico!B213</f>
        <v>22200</v>
      </c>
      <c r="C404" s="59" t="str">
        <f>Económico!C213</f>
        <v>O.M.I.C.</v>
      </c>
      <c r="D404" s="59" t="str">
        <f>Económico!D213</f>
        <v>Comunicaciones.- Telefónicas</v>
      </c>
      <c r="E404" s="2">
        <f>Económico!E213</f>
        <v>1500</v>
      </c>
      <c r="F404" s="13">
        <f>Económico!F213</f>
        <v>1500</v>
      </c>
      <c r="G404" s="27">
        <f t="shared" si="42"/>
        <v>0</v>
      </c>
      <c r="H404" s="23">
        <f t="shared" si="43"/>
        <v>0</v>
      </c>
    </row>
    <row r="405" spans="1:8" ht="12" customHeight="1">
      <c r="A405" s="11">
        <f>Económico!A266</f>
        <v>4931</v>
      </c>
      <c r="B405" s="11">
        <f>Económico!B266</f>
        <v>22602</v>
      </c>
      <c r="C405" s="59" t="str">
        <f>Económico!C266</f>
        <v>O.M.I.C.</v>
      </c>
      <c r="D405" s="59" t="str">
        <f>Económico!D266</f>
        <v>Gastos Diversos.- Publicidad y Propaganda</v>
      </c>
      <c r="E405" s="2">
        <f>Económico!E266</f>
        <v>1000</v>
      </c>
      <c r="F405" s="13">
        <f>Económico!F266</f>
        <v>1000</v>
      </c>
      <c r="G405" s="27">
        <f>E405-F405</f>
        <v>0</v>
      </c>
      <c r="H405" s="23">
        <f t="shared" si="43"/>
        <v>0</v>
      </c>
    </row>
    <row r="406" spans="1:8" ht="12" customHeight="1">
      <c r="A406" s="11">
        <f>Económico!A305</f>
        <v>4931</v>
      </c>
      <c r="B406" s="11">
        <f>Económico!B305</f>
        <v>22699</v>
      </c>
      <c r="C406" s="59" t="str">
        <f>Económico!C305</f>
        <v>O.M.I.C.</v>
      </c>
      <c r="D406" s="59" t="str">
        <f>Económico!D305</f>
        <v>Otros Gastos Diversos</v>
      </c>
      <c r="E406" s="2">
        <f>Económico!E305</f>
        <v>5000</v>
      </c>
      <c r="F406" s="13">
        <f>Económico!F305</f>
        <v>5000</v>
      </c>
      <c r="G406" s="27">
        <f t="shared" si="42"/>
        <v>0</v>
      </c>
      <c r="H406" s="23">
        <f t="shared" si="43"/>
        <v>0</v>
      </c>
    </row>
    <row r="407" spans="1:8" ht="12" customHeight="1">
      <c r="A407" s="217" t="s">
        <v>421</v>
      </c>
      <c r="B407" s="217"/>
      <c r="C407" s="217"/>
      <c r="D407" s="217"/>
      <c r="E407" s="4">
        <f>SUM(E402:E406)</f>
        <v>44600</v>
      </c>
      <c r="F407" s="15">
        <f>SUM(F402:F406)</f>
        <v>46000</v>
      </c>
      <c r="G407" s="28">
        <f t="shared" si="42"/>
        <v>-1400</v>
      </c>
      <c r="H407" s="158">
        <f t="shared" si="43"/>
        <v>-0.030434782608695653</v>
      </c>
    </row>
    <row r="408" spans="1:8" ht="21" customHeight="1">
      <c r="A408" s="192" t="s">
        <v>138</v>
      </c>
      <c r="B408" s="216"/>
      <c r="C408" s="216"/>
      <c r="D408" s="193"/>
      <c r="E408" s="4">
        <f>E380+E385+E397+E401+E407</f>
        <v>371800</v>
      </c>
      <c r="F408" s="15">
        <f>F380+F385+F397+F401+F407</f>
        <v>325400</v>
      </c>
      <c r="G408" s="28">
        <f t="shared" si="42"/>
        <v>46400</v>
      </c>
      <c r="H408" s="24">
        <f t="shared" si="43"/>
        <v>0.14259373079287033</v>
      </c>
    </row>
    <row r="409" spans="1:8" ht="21" customHeight="1">
      <c r="A409" s="18"/>
      <c r="B409" s="18"/>
      <c r="C409" s="210" t="s">
        <v>133</v>
      </c>
      <c r="D409" s="212"/>
      <c r="E409" s="8"/>
      <c r="F409" s="14"/>
      <c r="G409" s="27"/>
      <c r="H409" s="25"/>
    </row>
    <row r="410" spans="1:8" ht="12" customHeight="1">
      <c r="A410" s="11" t="str">
        <f>Económico!A7</f>
        <v>9121</v>
      </c>
      <c r="B410" s="11">
        <f>Económico!B7</f>
        <v>10000</v>
      </c>
      <c r="C410" s="59" t="str">
        <f>Económico!C7</f>
        <v>Órganos Gobierno</v>
      </c>
      <c r="D410" s="59" t="str">
        <f>Económico!D7</f>
        <v>Miembros Órganos Gobierno.- Retribuciones básicas</v>
      </c>
      <c r="E410" s="2">
        <f>Económico!E7</f>
        <v>395000</v>
      </c>
      <c r="F410" s="13">
        <f>Económico!F7</f>
        <v>398600</v>
      </c>
      <c r="G410" s="27">
        <f t="shared" si="42"/>
        <v>-3600</v>
      </c>
      <c r="H410" s="124">
        <f aca="true" t="shared" si="44" ref="H410:H451">(E410-F410)/F410</f>
        <v>-0.009031610637230306</v>
      </c>
    </row>
    <row r="411" spans="1:8" ht="12" customHeight="1">
      <c r="A411" s="11" t="str">
        <f>Económico!A8</f>
        <v>9121</v>
      </c>
      <c r="B411" s="11">
        <f>Económico!B8</f>
        <v>11000</v>
      </c>
      <c r="C411" s="59" t="str">
        <f>Económico!C8</f>
        <v>Órganos Gobierno</v>
      </c>
      <c r="D411" s="59" t="str">
        <f>Económico!D8</f>
        <v>Personal Eventual.- Retribuciones básicas</v>
      </c>
      <c r="E411" s="2">
        <f>Económico!E8</f>
        <v>156600</v>
      </c>
      <c r="F411" s="13">
        <f>Económico!F8</f>
        <v>155500</v>
      </c>
      <c r="G411" s="27">
        <f t="shared" si="42"/>
        <v>1100</v>
      </c>
      <c r="H411" s="23">
        <f t="shared" si="44"/>
        <v>0.00707395498392283</v>
      </c>
    </row>
    <row r="412" spans="1:8" ht="12" customHeight="1">
      <c r="A412" s="11" t="str">
        <f>Económico!A130</f>
        <v>9121</v>
      </c>
      <c r="B412" s="11">
        <f>Económico!B130</f>
        <v>16000</v>
      </c>
      <c r="C412" s="59" t="str">
        <f>Económico!C130</f>
        <v>Órganos Gobierno</v>
      </c>
      <c r="D412" s="59" t="str">
        <f>Económico!D130</f>
        <v>Seguridad Social</v>
      </c>
      <c r="E412" s="2">
        <f>Económico!E130</f>
        <v>172300</v>
      </c>
      <c r="F412" s="13">
        <f>Económico!F130</f>
        <v>155000</v>
      </c>
      <c r="G412" s="27">
        <f t="shared" si="42"/>
        <v>17300</v>
      </c>
      <c r="H412" s="23">
        <f t="shared" si="44"/>
        <v>0.11161290322580646</v>
      </c>
    </row>
    <row r="413" spans="1:8" ht="12" customHeight="1">
      <c r="A413" s="11" t="str">
        <f>Económico!A141</f>
        <v>9121</v>
      </c>
      <c r="B413" s="11">
        <f>Económico!B141</f>
        <v>16200</v>
      </c>
      <c r="C413" s="59" t="str">
        <f>Económico!C141</f>
        <v>Órganos Gobierno</v>
      </c>
      <c r="D413" s="59" t="str">
        <f>Económico!D141</f>
        <v>Formación y Perfeccionamiento</v>
      </c>
      <c r="E413" s="2">
        <f>Económico!E141</f>
        <v>500</v>
      </c>
      <c r="F413" s="13">
        <f>Económico!F141</f>
        <v>500</v>
      </c>
      <c r="G413" s="27">
        <f t="shared" si="42"/>
        <v>0</v>
      </c>
      <c r="H413" s="23">
        <f t="shared" si="44"/>
        <v>0</v>
      </c>
    </row>
    <row r="414" spans="1:8" ht="12" customHeight="1">
      <c r="A414" s="11" t="str">
        <f>Económico!A153</f>
        <v>9121</v>
      </c>
      <c r="B414" s="11">
        <f>Económico!B153</f>
        <v>20200</v>
      </c>
      <c r="C414" s="59" t="str">
        <f>Económico!C153</f>
        <v>Organos Gobierno</v>
      </c>
      <c r="D414" s="59" t="str">
        <f>Económico!D153</f>
        <v>Arrendamientos.- Edificios y otras construc.</v>
      </c>
      <c r="E414" s="2">
        <f>Económico!E153</f>
        <v>2500</v>
      </c>
      <c r="F414" s="13">
        <f>Económico!F153</f>
        <v>2000</v>
      </c>
      <c r="G414" s="27">
        <f t="shared" si="42"/>
        <v>500</v>
      </c>
      <c r="H414" s="23">
        <f t="shared" si="44"/>
        <v>0.25</v>
      </c>
    </row>
    <row r="415" spans="1:8" ht="12" customHeight="1">
      <c r="A415" s="11" t="str">
        <f>Económico!A176</f>
        <v>9121</v>
      </c>
      <c r="B415" s="11">
        <f>Económico!B176</f>
        <v>22001</v>
      </c>
      <c r="C415" s="59" t="str">
        <f>Económico!C176</f>
        <v>Órganos Gobierno</v>
      </c>
      <c r="D415" s="59" t="str">
        <f>Económico!D176</f>
        <v>Prensa, revistas, libros y otras publicaciones</v>
      </c>
      <c r="E415" s="2">
        <f>Económico!E176</f>
        <v>1000</v>
      </c>
      <c r="F415" s="13">
        <f>Económico!F176</f>
        <v>1000</v>
      </c>
      <c r="G415" s="27">
        <f t="shared" si="42"/>
        <v>0</v>
      </c>
      <c r="H415" s="23">
        <f t="shared" si="44"/>
        <v>0</v>
      </c>
    </row>
    <row r="416" spans="1:8" ht="12" customHeight="1">
      <c r="A416" s="11" t="str">
        <f>Económico!A214</f>
        <v>9121</v>
      </c>
      <c r="B416" s="11">
        <f>Económico!B214</f>
        <v>22200</v>
      </c>
      <c r="C416" s="59" t="str">
        <f>Económico!C214</f>
        <v>Órganos Gobierno</v>
      </c>
      <c r="D416" s="59" t="str">
        <f>Económico!D214</f>
        <v>Comunicaciones.- Telefónicas</v>
      </c>
      <c r="E416" s="2">
        <f>Económico!E214</f>
        <v>10000</v>
      </c>
      <c r="F416" s="13">
        <f>Económico!F214</f>
        <v>10000</v>
      </c>
      <c r="G416" s="27">
        <f t="shared" si="42"/>
        <v>0</v>
      </c>
      <c r="H416" s="23">
        <f t="shared" si="44"/>
        <v>0</v>
      </c>
    </row>
    <row r="417" spans="1:8" ht="12" customHeight="1">
      <c r="A417" s="11" t="str">
        <f>Económico!A248</f>
        <v>9121</v>
      </c>
      <c r="B417" s="11">
        <f>Económico!B248</f>
        <v>22601</v>
      </c>
      <c r="C417" s="59" t="str">
        <f>Económico!C248</f>
        <v>Órganos Gobierno</v>
      </c>
      <c r="D417" s="59" t="str">
        <f>Económico!D248</f>
        <v>Atenciones protocolarias y representativas</v>
      </c>
      <c r="E417" s="2">
        <f>Económico!E248</f>
        <v>20000</v>
      </c>
      <c r="F417" s="13">
        <f>Económico!F248</f>
        <v>15000</v>
      </c>
      <c r="G417" s="27">
        <f t="shared" si="42"/>
        <v>5000</v>
      </c>
      <c r="H417" s="23">
        <f t="shared" si="44"/>
        <v>0.3333333333333333</v>
      </c>
    </row>
    <row r="418" spans="1:8" ht="12" customHeight="1">
      <c r="A418" s="11" t="str">
        <f>Económico!A267</f>
        <v>9121</v>
      </c>
      <c r="B418" s="11">
        <f>Económico!B267</f>
        <v>22602</v>
      </c>
      <c r="C418" s="59" t="str">
        <f>Económico!C267</f>
        <v>Órganos Gobierno</v>
      </c>
      <c r="D418" s="59" t="str">
        <f>Económico!D267</f>
        <v>Gastos Diversos.- Publicidad y Propaganda</v>
      </c>
      <c r="E418" s="2">
        <f>Económico!E267</f>
        <v>5000</v>
      </c>
      <c r="F418" s="13">
        <f>Económico!F267</f>
        <v>5000</v>
      </c>
      <c r="G418" s="27">
        <f t="shared" si="42"/>
        <v>0</v>
      </c>
      <c r="H418" s="23">
        <f t="shared" si="44"/>
        <v>0</v>
      </c>
    </row>
    <row r="419" spans="1:8" ht="12" customHeight="1">
      <c r="A419" s="11" t="str">
        <f>Económico!A306</f>
        <v>9121</v>
      </c>
      <c r="B419" s="11">
        <f>Económico!B306</f>
        <v>22699</v>
      </c>
      <c r="C419" s="59" t="str">
        <f>Económico!C306</f>
        <v>Órganos Gobierno</v>
      </c>
      <c r="D419" s="59" t="str">
        <f>Económico!D306</f>
        <v>Otros Gastos Diversos</v>
      </c>
      <c r="E419" s="2">
        <f>Económico!E306</f>
        <v>5000</v>
      </c>
      <c r="F419" s="13">
        <f>Económico!F306</f>
        <v>3000</v>
      </c>
      <c r="G419" s="27">
        <f t="shared" si="42"/>
        <v>2000</v>
      </c>
      <c r="H419" s="23">
        <f t="shared" si="44"/>
        <v>0.6666666666666666</v>
      </c>
    </row>
    <row r="420" spans="1:8" ht="12" customHeight="1">
      <c r="A420" s="11" t="str">
        <f>Económico!A335</f>
        <v>9121</v>
      </c>
      <c r="B420" s="11">
        <f>Económico!B335</f>
        <v>22706</v>
      </c>
      <c r="C420" s="59" t="str">
        <f>Económico!C335</f>
        <v>Órganos Gobierno</v>
      </c>
      <c r="D420" s="59" t="str">
        <f>Económico!D335</f>
        <v>Seguimiento de Medios Informativos</v>
      </c>
      <c r="E420" s="2">
        <f>Económico!E335</f>
        <v>4000</v>
      </c>
      <c r="F420" s="13">
        <f>Económico!F335</f>
        <v>3500</v>
      </c>
      <c r="G420" s="27">
        <f t="shared" si="42"/>
        <v>500</v>
      </c>
      <c r="H420" s="23">
        <f t="shared" si="44"/>
        <v>0.14285714285714285</v>
      </c>
    </row>
    <row r="421" spans="1:8" ht="12" customHeight="1">
      <c r="A421" s="11">
        <f>Económico!A366</f>
        <v>9121</v>
      </c>
      <c r="B421" s="11">
        <f>Económico!B366</f>
        <v>22799</v>
      </c>
      <c r="C421" s="59" t="str">
        <f>Económico!C366</f>
        <v>Órganos Gobierno</v>
      </c>
      <c r="D421" s="59" t="str">
        <f>Económico!D366</f>
        <v>Trabajos Otras Empresas.- Transcripción actas</v>
      </c>
      <c r="E421" s="2">
        <f>Económico!E366</f>
        <v>3000</v>
      </c>
      <c r="F421" s="13">
        <f>Económico!F366</f>
        <v>3000</v>
      </c>
      <c r="G421" s="27">
        <f>E421-F421</f>
        <v>0</v>
      </c>
      <c r="H421" s="23">
        <f t="shared" si="44"/>
        <v>0</v>
      </c>
    </row>
    <row r="422" spans="1:8" ht="12" customHeight="1">
      <c r="A422" s="11" t="str">
        <f>Económico!A368</f>
        <v>9121</v>
      </c>
      <c r="B422" s="11">
        <f>Económico!B368</f>
        <v>23001</v>
      </c>
      <c r="C422" s="59" t="str">
        <f>Económico!C368</f>
        <v>Órganos Gobierno</v>
      </c>
      <c r="D422" s="59" t="str">
        <f>Económico!D368</f>
        <v>Dietas de cargos electivos</v>
      </c>
      <c r="E422" s="2">
        <f>Económico!E368</f>
        <v>1500</v>
      </c>
      <c r="F422" s="13">
        <f>Económico!F368</f>
        <v>1500</v>
      </c>
      <c r="G422" s="27">
        <f t="shared" si="42"/>
        <v>0</v>
      </c>
      <c r="H422" s="23">
        <f t="shared" si="44"/>
        <v>0</v>
      </c>
    </row>
    <row r="423" spans="1:8" ht="12" customHeight="1">
      <c r="A423" s="11">
        <f>Económico!A375</f>
        <v>9121</v>
      </c>
      <c r="B423" s="11">
        <f>Económico!B375</f>
        <v>23100</v>
      </c>
      <c r="C423" s="59" t="str">
        <f>Económico!C375</f>
        <v>Órganos Gobierno</v>
      </c>
      <c r="D423" s="59" t="str">
        <f>Económico!D375</f>
        <v>Locomoción</v>
      </c>
      <c r="E423" s="2">
        <f>Económico!E375</f>
        <v>1000</v>
      </c>
      <c r="F423" s="13">
        <f>Económico!F375</f>
        <v>1000</v>
      </c>
      <c r="G423" s="27">
        <f t="shared" si="42"/>
        <v>0</v>
      </c>
      <c r="H423" s="23">
        <f t="shared" si="44"/>
        <v>0</v>
      </c>
    </row>
    <row r="424" spans="1:8" ht="12" customHeight="1">
      <c r="A424" s="11" t="str">
        <f>Económico!A382</f>
        <v>9121</v>
      </c>
      <c r="B424" s="11">
        <f>Económico!B382</f>
        <v>23000</v>
      </c>
      <c r="C424" s="59" t="str">
        <f>Económico!C382</f>
        <v>Órganos Gobierno</v>
      </c>
      <c r="D424" s="59" t="str">
        <f>Económico!D382</f>
        <v>Asistencias a sesiones órganos colegiados</v>
      </c>
      <c r="E424" s="2">
        <f>Económico!E382</f>
        <v>55000</v>
      </c>
      <c r="F424" s="13">
        <f>Económico!F382</f>
        <v>55000</v>
      </c>
      <c r="G424" s="27">
        <f>E424-F424</f>
        <v>0</v>
      </c>
      <c r="H424" s="23">
        <f>(E424-F424)/F424</f>
        <v>0</v>
      </c>
    </row>
    <row r="425" spans="1:8" ht="12" customHeight="1">
      <c r="A425" s="11" t="str">
        <f>Económico!A428</f>
        <v>9121</v>
      </c>
      <c r="B425" s="11">
        <f>Económico!B428</f>
        <v>48900</v>
      </c>
      <c r="C425" s="59" t="str">
        <f>Económico!C428</f>
        <v>Órganos Gobierno</v>
      </c>
      <c r="D425" s="59" t="str">
        <f>Económico!D428</f>
        <v>Otras Transferencias.- Grupos Políticos</v>
      </c>
      <c r="E425" s="2">
        <f>Económico!E428</f>
        <v>109800</v>
      </c>
      <c r="F425" s="13">
        <f>Económico!F428</f>
        <v>109800</v>
      </c>
      <c r="G425" s="27">
        <f t="shared" si="42"/>
        <v>0</v>
      </c>
      <c r="H425" s="23">
        <f t="shared" si="44"/>
        <v>0</v>
      </c>
    </row>
    <row r="426" spans="1:8" ht="12" customHeight="1">
      <c r="A426" s="217" t="s">
        <v>422</v>
      </c>
      <c r="B426" s="217"/>
      <c r="C426" s="217"/>
      <c r="D426" s="217"/>
      <c r="E426" s="4">
        <f>SUM(E410:E425)</f>
        <v>942200</v>
      </c>
      <c r="F426" s="15">
        <f>SUM(F410:F425)</f>
        <v>919400</v>
      </c>
      <c r="G426" s="28">
        <f t="shared" si="42"/>
        <v>22800</v>
      </c>
      <c r="H426" s="24">
        <f t="shared" si="44"/>
        <v>0.02479878181422667</v>
      </c>
    </row>
    <row r="427" spans="1:8" ht="12" customHeight="1">
      <c r="A427" s="11" t="str">
        <f>Económico!A11</f>
        <v>9201</v>
      </c>
      <c r="B427" s="11">
        <f>Económico!B11</f>
        <v>12000</v>
      </c>
      <c r="C427" s="59" t="str">
        <f>Económico!C11</f>
        <v>Admón. General</v>
      </c>
      <c r="D427" s="59" t="str">
        <f>Económico!D11</f>
        <v>Pnal. Funcionario.- Sueldos Grupo A1</v>
      </c>
      <c r="E427" s="2">
        <f>Económico!E11</f>
        <v>61100</v>
      </c>
      <c r="F427" s="13">
        <f>Económico!F11</f>
        <v>60000</v>
      </c>
      <c r="G427" s="27">
        <f aca="true" t="shared" si="45" ref="G427:G434">E427-F427</f>
        <v>1100</v>
      </c>
      <c r="H427" s="23">
        <f t="shared" si="44"/>
        <v>0.018333333333333333</v>
      </c>
    </row>
    <row r="428" spans="1:8" ht="12" customHeight="1">
      <c r="A428" s="11" t="str">
        <f>Económico!A16</f>
        <v>9201</v>
      </c>
      <c r="B428" s="11">
        <f>Económico!B16</f>
        <v>12001</v>
      </c>
      <c r="C428" s="59" t="str">
        <f>Económico!C16</f>
        <v>Admón. General</v>
      </c>
      <c r="D428" s="59" t="str">
        <f>Económico!D16</f>
        <v>Pnal. Funcionario.- Sueldos Grupo A2</v>
      </c>
      <c r="E428" s="2">
        <f>Económico!E16</f>
        <v>26900</v>
      </c>
      <c r="F428" s="13">
        <f>Económico!F16</f>
        <v>26500</v>
      </c>
      <c r="G428" s="27">
        <f t="shared" si="45"/>
        <v>400</v>
      </c>
      <c r="H428" s="23">
        <f t="shared" si="44"/>
        <v>0.01509433962264151</v>
      </c>
    </row>
    <row r="429" spans="1:8" ht="12" customHeight="1">
      <c r="A429" s="11" t="str">
        <f>Económico!A21</f>
        <v>9201</v>
      </c>
      <c r="B429" s="11">
        <f>Económico!B21</f>
        <v>12003</v>
      </c>
      <c r="C429" s="59" t="str">
        <f>Económico!C21</f>
        <v>Admón. General</v>
      </c>
      <c r="D429" s="59" t="str">
        <f>Económico!D21</f>
        <v>Pnal. Funcionario.- Sueldos Grupo C1</v>
      </c>
      <c r="E429" s="2">
        <f>Económico!E21</f>
        <v>123500</v>
      </c>
      <c r="F429" s="13">
        <f>Económico!F21</f>
        <v>111000</v>
      </c>
      <c r="G429" s="27">
        <f t="shared" si="45"/>
        <v>12500</v>
      </c>
      <c r="H429" s="23">
        <f t="shared" si="44"/>
        <v>0.11261261261261261</v>
      </c>
    </row>
    <row r="430" spans="1:8" ht="12" customHeight="1">
      <c r="A430" s="11" t="str">
        <f>Económico!A26</f>
        <v>9201</v>
      </c>
      <c r="B430" s="11">
        <f>Económico!B26</f>
        <v>12004</v>
      </c>
      <c r="C430" s="59" t="str">
        <f>Económico!C26</f>
        <v>Admón. General</v>
      </c>
      <c r="D430" s="59" t="str">
        <f>Económico!D26</f>
        <v>Pnal. Funcionario.- Sueldos Grupo C2</v>
      </c>
      <c r="E430" s="2">
        <f>Económico!E26</f>
        <v>78500</v>
      </c>
      <c r="F430" s="13">
        <f>Económico!F26</f>
        <v>77000</v>
      </c>
      <c r="G430" s="27">
        <f t="shared" si="45"/>
        <v>1500</v>
      </c>
      <c r="H430" s="23">
        <f t="shared" si="44"/>
        <v>0.01948051948051948</v>
      </c>
    </row>
    <row r="431" spans="1:8" ht="12" customHeight="1">
      <c r="A431" s="11" t="str">
        <f>Económico!A32</f>
        <v>9201</v>
      </c>
      <c r="B431" s="11">
        <f>Económico!B32</f>
        <v>12006</v>
      </c>
      <c r="C431" s="59" t="str">
        <f>Económico!C32</f>
        <v>Admón. General</v>
      </c>
      <c r="D431" s="59" t="str">
        <f>Económico!D32</f>
        <v>Pnal. Funcionario.- Trienios</v>
      </c>
      <c r="E431" s="2">
        <f>Económico!E32</f>
        <v>58100</v>
      </c>
      <c r="F431" s="13">
        <f>Económico!F32</f>
        <v>63400</v>
      </c>
      <c r="G431" s="27">
        <f t="shared" si="45"/>
        <v>-5300</v>
      </c>
      <c r="H431" s="124">
        <f t="shared" si="44"/>
        <v>-0.083596214511041</v>
      </c>
    </row>
    <row r="432" spans="1:8" ht="12" customHeight="1">
      <c r="A432" s="11" t="str">
        <f>Económico!A38</f>
        <v>9201</v>
      </c>
      <c r="B432" s="11">
        <f>Económico!B38</f>
        <v>12100</v>
      </c>
      <c r="C432" s="59" t="str">
        <f>Económico!C38</f>
        <v>Admón. General</v>
      </c>
      <c r="D432" s="59" t="str">
        <f>Económico!D38</f>
        <v>Pnal. Funcionario.- Complemento Destino</v>
      </c>
      <c r="E432" s="2">
        <f>Económico!E38</f>
        <v>198100</v>
      </c>
      <c r="F432" s="13">
        <f>Económico!F38</f>
        <v>188000</v>
      </c>
      <c r="G432" s="27">
        <f t="shared" si="45"/>
        <v>10100</v>
      </c>
      <c r="H432" s="23">
        <f t="shared" si="44"/>
        <v>0.05372340425531915</v>
      </c>
    </row>
    <row r="433" spans="1:8" ht="12" customHeight="1">
      <c r="A433" s="11" t="str">
        <f>Económico!A44</f>
        <v>9201</v>
      </c>
      <c r="B433" s="11">
        <f>Económico!B44</f>
        <v>12101</v>
      </c>
      <c r="C433" s="59" t="str">
        <f>Económico!C44</f>
        <v>Admón. General</v>
      </c>
      <c r="D433" s="59" t="str">
        <f>Económico!D44</f>
        <v>Pnal. Funcionario.- Complemento Específico</v>
      </c>
      <c r="E433" s="2">
        <f>Económico!E44</f>
        <v>347200</v>
      </c>
      <c r="F433" s="13">
        <f>Económico!F44</f>
        <v>330500</v>
      </c>
      <c r="G433" s="27">
        <f t="shared" si="45"/>
        <v>16700</v>
      </c>
      <c r="H433" s="23">
        <f t="shared" si="44"/>
        <v>0.05052950075642965</v>
      </c>
    </row>
    <row r="434" spans="1:8" ht="12" customHeight="1">
      <c r="A434" s="11" t="str">
        <f>Económico!A50</f>
        <v>9201</v>
      </c>
      <c r="B434" s="11">
        <f>Económico!B50</f>
        <v>12103</v>
      </c>
      <c r="C434" s="59" t="str">
        <f>Económico!C50</f>
        <v>Admón. General</v>
      </c>
      <c r="D434" s="59" t="str">
        <f>Económico!D50</f>
        <v>Pnal. Funcionario.- Indemnización Residencia</v>
      </c>
      <c r="E434" s="2">
        <f>Económico!E50</f>
        <v>40100</v>
      </c>
      <c r="F434" s="13">
        <f>Económico!F50</f>
        <v>37900</v>
      </c>
      <c r="G434" s="27">
        <f t="shared" si="45"/>
        <v>2200</v>
      </c>
      <c r="H434" s="23">
        <f t="shared" si="44"/>
        <v>0.05804749340369393</v>
      </c>
    </row>
    <row r="435" spans="1:8" ht="12" customHeight="1">
      <c r="A435" s="11" t="str">
        <f>Económico!A67</f>
        <v>9201</v>
      </c>
      <c r="B435" s="11">
        <f>Económico!B67</f>
        <v>13000</v>
      </c>
      <c r="C435" s="59" t="str">
        <f>Económico!C67</f>
        <v>Admón. General</v>
      </c>
      <c r="D435" s="59" t="str">
        <f>Económico!D67</f>
        <v>Personal Laboral Fijo</v>
      </c>
      <c r="E435" s="2">
        <f>Económico!E67</f>
        <v>292900</v>
      </c>
      <c r="F435" s="13">
        <f>Económico!F67</f>
        <v>303000</v>
      </c>
      <c r="G435" s="27">
        <f t="shared" si="42"/>
        <v>-10100</v>
      </c>
      <c r="H435" s="124">
        <f t="shared" si="44"/>
        <v>-0.03333333333333333</v>
      </c>
    </row>
    <row r="436" spans="1:8" ht="12" customHeight="1">
      <c r="A436" s="11" t="str">
        <f>Económico!A75</f>
        <v>9201</v>
      </c>
      <c r="B436" s="11">
        <f>Económico!B75</f>
        <v>13001</v>
      </c>
      <c r="C436" s="59" t="str">
        <f>Económico!C75</f>
        <v>Admón. General</v>
      </c>
      <c r="D436" s="59" t="str">
        <f>Económico!D75</f>
        <v>Horas Extraordinarias Personal Laboral</v>
      </c>
      <c r="E436" s="2">
        <f>Económico!E75</f>
        <v>4000</v>
      </c>
      <c r="F436" s="13">
        <f>Económico!F75</f>
        <v>5000</v>
      </c>
      <c r="G436" s="27">
        <f t="shared" si="42"/>
        <v>-1000</v>
      </c>
      <c r="H436" s="124">
        <f t="shared" si="44"/>
        <v>-0.2</v>
      </c>
    </row>
    <row r="437" spans="1:8" ht="12" customHeight="1">
      <c r="A437" s="11" t="str">
        <f>Económico!A88</f>
        <v>9201</v>
      </c>
      <c r="B437" s="11">
        <f>Económico!B88</f>
        <v>13100</v>
      </c>
      <c r="C437" s="59" t="str">
        <f>Económico!C88</f>
        <v>Admón. General</v>
      </c>
      <c r="D437" s="59" t="str">
        <f>Económico!D88</f>
        <v>Personal Laboral Temporal</v>
      </c>
      <c r="E437" s="2">
        <f>Económico!E88</f>
        <v>16200</v>
      </c>
      <c r="F437" s="13">
        <f>Económico!F88</f>
        <v>15900</v>
      </c>
      <c r="G437" s="27">
        <f t="shared" si="42"/>
        <v>300</v>
      </c>
      <c r="H437" s="23">
        <f t="shared" si="44"/>
        <v>0.018867924528301886</v>
      </c>
    </row>
    <row r="438" spans="1:8" ht="12" customHeight="1">
      <c r="A438" s="11" t="str">
        <f>Económico!A98</f>
        <v>9201</v>
      </c>
      <c r="B438" s="11">
        <f>Económico!B98</f>
        <v>14300</v>
      </c>
      <c r="C438" s="59" t="str">
        <f>Económico!C98</f>
        <v>Admón. General</v>
      </c>
      <c r="D438" s="59" t="str">
        <f>Económico!D98</f>
        <v>Otro Personal.- Plan de Modernización (PEMAM)</v>
      </c>
      <c r="E438" s="2">
        <f>Económico!E98</f>
        <v>104000</v>
      </c>
      <c r="F438" s="13">
        <f>Económico!F98</f>
        <v>103100</v>
      </c>
      <c r="G438" s="27">
        <f t="shared" si="42"/>
        <v>900</v>
      </c>
      <c r="H438" s="23">
        <f t="shared" si="44"/>
        <v>0.008729388942774006</v>
      </c>
    </row>
    <row r="439" spans="1:8" ht="12" customHeight="1">
      <c r="A439" s="11" t="str">
        <f>Económico!A99</f>
        <v>9201</v>
      </c>
      <c r="B439" s="11">
        <f>Económico!B99</f>
        <v>14301</v>
      </c>
      <c r="C439" s="59" t="str">
        <f>Económico!C99</f>
        <v>Admón. General</v>
      </c>
      <c r="D439" s="59" t="str">
        <f>Económico!D99</f>
        <v>Otro Personal.- Sustituciones y otros</v>
      </c>
      <c r="E439" s="2">
        <f>Económico!E99</f>
        <v>41000</v>
      </c>
      <c r="F439" s="13">
        <f>Económico!F99</f>
        <v>41000</v>
      </c>
      <c r="G439" s="27">
        <f>E439-F439</f>
        <v>0</v>
      </c>
      <c r="H439" s="23">
        <f t="shared" si="44"/>
        <v>0</v>
      </c>
    </row>
    <row r="440" spans="1:8" ht="12" customHeight="1">
      <c r="A440" s="11" t="str">
        <f>Económico!A104</f>
        <v>9201</v>
      </c>
      <c r="B440" s="11">
        <f>Económico!B104</f>
        <v>15000</v>
      </c>
      <c r="C440" s="59" t="str">
        <f>Económico!C104</f>
        <v>Admón. General</v>
      </c>
      <c r="D440" s="59" t="str">
        <f>Económico!D104</f>
        <v>Productividad</v>
      </c>
      <c r="E440" s="2">
        <f>Económico!E104</f>
        <v>2000</v>
      </c>
      <c r="F440" s="13">
        <f>Económico!F104</f>
        <v>2000</v>
      </c>
      <c r="G440" s="27">
        <f t="shared" si="42"/>
        <v>0</v>
      </c>
      <c r="H440" s="23">
        <f t="shared" si="44"/>
        <v>0</v>
      </c>
    </row>
    <row r="441" spans="1:8" ht="12" customHeight="1">
      <c r="A441" s="11" t="str">
        <f>Económico!A109</f>
        <v>9201</v>
      </c>
      <c r="B441" s="11">
        <f>Económico!B109</f>
        <v>15100</v>
      </c>
      <c r="C441" s="59" t="str">
        <f>Económico!C109</f>
        <v>Admón. General</v>
      </c>
      <c r="D441" s="59" t="str">
        <f>Económico!D109</f>
        <v>Gratificaciones Personal Funcionario</v>
      </c>
      <c r="E441" s="2">
        <f>Económico!E109</f>
        <v>5000</v>
      </c>
      <c r="F441" s="13">
        <f>Económico!F109</f>
        <v>5000</v>
      </c>
      <c r="G441" s="27">
        <f t="shared" si="42"/>
        <v>0</v>
      </c>
      <c r="H441" s="23">
        <f t="shared" si="44"/>
        <v>0</v>
      </c>
    </row>
    <row r="442" spans="1:8" ht="12" customHeight="1">
      <c r="A442" s="11" t="str">
        <f>Económico!A131</f>
        <v>9201</v>
      </c>
      <c r="B442" s="11">
        <f>Económico!B131</f>
        <v>16000</v>
      </c>
      <c r="C442" s="59" t="str">
        <f>Económico!C131</f>
        <v>Admón. General</v>
      </c>
      <c r="D442" s="59" t="str">
        <f>Económico!D131</f>
        <v>Seguridad Social</v>
      </c>
      <c r="E442" s="2">
        <f>Económico!E131</f>
        <v>265000</v>
      </c>
      <c r="F442" s="13">
        <f>Económico!F131</f>
        <v>265000</v>
      </c>
      <c r="G442" s="27">
        <f t="shared" si="42"/>
        <v>0</v>
      </c>
      <c r="H442" s="23">
        <f t="shared" si="44"/>
        <v>0</v>
      </c>
    </row>
    <row r="443" spans="1:8" ht="12" customHeight="1">
      <c r="A443" s="11" t="str">
        <f>Económico!A142</f>
        <v>9201</v>
      </c>
      <c r="B443" s="11">
        <f>Económico!B142</f>
        <v>16200</v>
      </c>
      <c r="C443" s="59" t="str">
        <f>Económico!C142</f>
        <v>Admón. General</v>
      </c>
      <c r="D443" s="59" t="str">
        <f>Económico!D142</f>
        <v>Formación y Perfeccionamiento</v>
      </c>
      <c r="E443" s="2">
        <f>Económico!E142</f>
        <v>2500</v>
      </c>
      <c r="F443" s="13">
        <f>Económico!F142</f>
        <v>2500</v>
      </c>
      <c r="G443" s="27">
        <f t="shared" si="42"/>
        <v>0</v>
      </c>
      <c r="H443" s="23">
        <f t="shared" si="44"/>
        <v>0</v>
      </c>
    </row>
    <row r="444" spans="1:8" ht="12" customHeight="1">
      <c r="A444" s="11">
        <f>Económico!A160</f>
        <v>9201</v>
      </c>
      <c r="B444" s="11">
        <f>Económico!B160</f>
        <v>20300</v>
      </c>
      <c r="C444" s="59" t="str">
        <f>Económico!C160</f>
        <v>Admón. General</v>
      </c>
      <c r="D444" s="59" t="str">
        <f>Económico!D160</f>
        <v>Arrendamientos.- Mobiliario y Enseres</v>
      </c>
      <c r="E444" s="2">
        <f>Económico!E160</f>
        <v>1000</v>
      </c>
      <c r="F444" s="13">
        <f>Económico!F160</f>
        <v>1000</v>
      </c>
      <c r="G444" s="27">
        <f t="shared" si="42"/>
        <v>0</v>
      </c>
      <c r="H444" s="23">
        <f t="shared" si="44"/>
        <v>0</v>
      </c>
    </row>
    <row r="445" spans="1:8" ht="12" customHeight="1">
      <c r="A445" s="11">
        <f>Económico!A161</f>
        <v>9201</v>
      </c>
      <c r="B445" s="11">
        <f>Económico!B161</f>
        <v>20600</v>
      </c>
      <c r="C445" s="59" t="str">
        <f>Económico!C161</f>
        <v>Admón. General</v>
      </c>
      <c r="D445" s="59" t="str">
        <f>Económico!D161</f>
        <v>Arrendamientos.- Equipo Informático (Renting)</v>
      </c>
      <c r="E445" s="2">
        <f>Económico!E161</f>
        <v>90000</v>
      </c>
      <c r="F445" s="13">
        <f>Económico!F161</f>
        <v>64000</v>
      </c>
      <c r="G445" s="27">
        <f>E445-F445</f>
        <v>26000</v>
      </c>
      <c r="H445" s="23">
        <f t="shared" si="44"/>
        <v>0.40625</v>
      </c>
    </row>
    <row r="446" spans="1:8" ht="12" customHeight="1">
      <c r="A446" s="11">
        <f>Económico!A168</f>
        <v>9201</v>
      </c>
      <c r="B446" s="11">
        <f>Económico!B168</f>
        <v>21300</v>
      </c>
      <c r="C446" s="59" t="str">
        <f>Económico!C168</f>
        <v>Admón. General</v>
      </c>
      <c r="D446" s="59" t="str">
        <f>Económico!D168</f>
        <v>R.M.C.- Instalaciones Contraincendios</v>
      </c>
      <c r="E446" s="2">
        <f>Económico!E168</f>
        <v>12500</v>
      </c>
      <c r="F446" s="13">
        <f>Económico!F168</f>
        <v>12500</v>
      </c>
      <c r="G446" s="27">
        <f t="shared" si="42"/>
        <v>0</v>
      </c>
      <c r="H446" s="23">
        <f t="shared" si="44"/>
        <v>0</v>
      </c>
    </row>
    <row r="447" spans="1:8" ht="12" customHeight="1">
      <c r="A447" s="11">
        <f>Económico!A169</f>
        <v>9201</v>
      </c>
      <c r="B447" s="11">
        <f>Económico!B169</f>
        <v>21301</v>
      </c>
      <c r="C447" s="59" t="str">
        <f>Económico!C169</f>
        <v>Admón. General</v>
      </c>
      <c r="D447" s="59" t="str">
        <f>Económico!D169</f>
        <v>R.M.C.- Maquinaria, Instalaciones y Utillaje</v>
      </c>
      <c r="E447" s="2">
        <f>Económico!E169</f>
        <v>10000</v>
      </c>
      <c r="F447" s="13">
        <f>Económico!F169</f>
        <v>10000</v>
      </c>
      <c r="G447" s="27">
        <f t="shared" si="42"/>
        <v>0</v>
      </c>
      <c r="H447" s="23">
        <f t="shared" si="44"/>
        <v>0</v>
      </c>
    </row>
    <row r="448" spans="1:8" ht="12" customHeight="1">
      <c r="A448" s="11">
        <f>Económico!A171</f>
        <v>9201</v>
      </c>
      <c r="B448" s="11">
        <f>Económico!B171</f>
        <v>21500</v>
      </c>
      <c r="C448" s="59" t="str">
        <f>Económico!C171</f>
        <v>Admón. General</v>
      </c>
      <c r="D448" s="59" t="str">
        <f>Económico!D171</f>
        <v>R.M.C.- Mobiliario y Equipo de Oficina</v>
      </c>
      <c r="E448" s="2">
        <f>Económico!E171</f>
        <v>5000</v>
      </c>
      <c r="F448" s="13">
        <f>Económico!F171</f>
        <v>28000</v>
      </c>
      <c r="G448" s="27">
        <f t="shared" si="42"/>
        <v>-23000</v>
      </c>
      <c r="H448" s="124">
        <f t="shared" si="44"/>
        <v>-0.8214285714285714</v>
      </c>
    </row>
    <row r="449" spans="1:8" ht="12" customHeight="1">
      <c r="A449" s="11">
        <f>Económico!A172</f>
        <v>9201</v>
      </c>
      <c r="B449" s="11">
        <f>Económico!B172</f>
        <v>21600</v>
      </c>
      <c r="C449" s="59" t="str">
        <f>Económico!C172</f>
        <v>Admón. General</v>
      </c>
      <c r="D449" s="59" t="str">
        <f>Económico!D172</f>
        <v>R.M.C.- Equipo para proceso de la información</v>
      </c>
      <c r="E449" s="2">
        <f>Económico!E172</f>
        <v>115000</v>
      </c>
      <c r="F449" s="13">
        <f>Económico!F172</f>
        <v>110000</v>
      </c>
      <c r="G449" s="27">
        <f t="shared" si="42"/>
        <v>5000</v>
      </c>
      <c r="H449" s="23">
        <f t="shared" si="44"/>
        <v>0.045454545454545456</v>
      </c>
    </row>
    <row r="450" spans="1:8" ht="12" customHeight="1">
      <c r="A450" s="11">
        <f>Económico!A173</f>
        <v>9201</v>
      </c>
      <c r="B450" s="11">
        <f>Económico!B173</f>
        <v>22000</v>
      </c>
      <c r="C450" s="59" t="str">
        <f>Económico!C173</f>
        <v>Admón. General</v>
      </c>
      <c r="D450" s="59" t="str">
        <f>Económico!D173</f>
        <v>Material de Oficina ordinario no inventariable</v>
      </c>
      <c r="E450" s="2">
        <f>Económico!E173</f>
        <v>60000</v>
      </c>
      <c r="F450" s="13">
        <f>Económico!F173</f>
        <v>40000</v>
      </c>
      <c r="G450" s="27">
        <f t="shared" si="42"/>
        <v>20000</v>
      </c>
      <c r="H450" s="23">
        <f t="shared" si="44"/>
        <v>0.5</v>
      </c>
    </row>
    <row r="451" spans="1:8" ht="12" customHeight="1">
      <c r="A451" s="11">
        <f>Económico!A177</f>
        <v>9201</v>
      </c>
      <c r="B451" s="11">
        <f>Económico!B177</f>
        <v>22001</v>
      </c>
      <c r="C451" s="59" t="str">
        <f>Económico!C177</f>
        <v>Admón. General</v>
      </c>
      <c r="D451" s="59" t="str">
        <f>Económico!D177</f>
        <v>Prensa, revistas, libros y otras publicaciones</v>
      </c>
      <c r="E451" s="2">
        <f>Económico!E177</f>
        <v>20000</v>
      </c>
      <c r="F451" s="13">
        <f>Económico!F177</f>
        <v>15000</v>
      </c>
      <c r="G451" s="27">
        <f t="shared" si="42"/>
        <v>5000</v>
      </c>
      <c r="H451" s="23">
        <f t="shared" si="44"/>
        <v>0.3333333333333333</v>
      </c>
    </row>
    <row r="452" spans="1:8" ht="12" customHeight="1">
      <c r="A452" s="11">
        <f>Económico!A178</f>
        <v>9201</v>
      </c>
      <c r="B452" s="11">
        <f>Económico!B178</f>
        <v>22002</v>
      </c>
      <c r="C452" s="59" t="str">
        <f>Económico!C178</f>
        <v>Admón. General</v>
      </c>
      <c r="D452" s="59" t="str">
        <f>Económico!D178</f>
        <v>Material Informático no inventariable</v>
      </c>
      <c r="E452" s="2">
        <f>Económico!E178</f>
        <v>35000</v>
      </c>
      <c r="F452" s="13">
        <f>Económico!F178</f>
        <v>70000</v>
      </c>
      <c r="G452" s="27">
        <f t="shared" si="42"/>
        <v>-35000</v>
      </c>
      <c r="H452" s="124">
        <f aca="true" t="shared" si="46" ref="H452:H482">(E452-F452)/F452</f>
        <v>-0.5</v>
      </c>
    </row>
    <row r="453" spans="1:8" ht="12" customHeight="1">
      <c r="A453" s="11">
        <f>Económico!A185</f>
        <v>9201</v>
      </c>
      <c r="B453" s="11">
        <f>Económico!B185</f>
        <v>22100</v>
      </c>
      <c r="C453" s="59" t="str">
        <f>Económico!C185</f>
        <v>Admón. General</v>
      </c>
      <c r="D453" s="59" t="str">
        <f>Económico!D185</f>
        <v>Suministros.- Energía Eléctrica</v>
      </c>
      <c r="E453" s="2">
        <f>Económico!E185</f>
        <v>5000</v>
      </c>
      <c r="F453" s="13">
        <f>Económico!F185</f>
        <v>135000</v>
      </c>
      <c r="G453" s="27">
        <f t="shared" si="42"/>
        <v>-130000</v>
      </c>
      <c r="H453" s="124">
        <f t="shared" si="46"/>
        <v>-0.9629629629629629</v>
      </c>
    </row>
    <row r="454" spans="1:8" ht="12" customHeight="1">
      <c r="A454" s="11">
        <f>Económico!A192</f>
        <v>9201</v>
      </c>
      <c r="B454" s="11">
        <f>Económico!B192</f>
        <v>22104</v>
      </c>
      <c r="C454" s="59" t="str">
        <f>Económico!C192</f>
        <v>Admón. General</v>
      </c>
      <c r="D454" s="59" t="str">
        <f>Económico!D192</f>
        <v>Suministros.- Vestuario</v>
      </c>
      <c r="E454" s="2">
        <f>Económico!E192</f>
        <v>4000</v>
      </c>
      <c r="F454" s="13">
        <f>Económico!F192</f>
        <v>3000</v>
      </c>
      <c r="G454" s="27">
        <f t="shared" si="42"/>
        <v>1000</v>
      </c>
      <c r="H454" s="23">
        <f t="shared" si="46"/>
        <v>0.3333333333333333</v>
      </c>
    </row>
    <row r="455" spans="1:8" ht="12" customHeight="1">
      <c r="A455" s="11">
        <f>Económico!A200</f>
        <v>9201</v>
      </c>
      <c r="B455" s="11">
        <f>Económico!B200</f>
        <v>22199</v>
      </c>
      <c r="C455" s="59" t="str">
        <f>Económico!C200</f>
        <v>Admón. General</v>
      </c>
      <c r="D455" s="59" t="str">
        <f>Económico!D200</f>
        <v>Otros Suministros</v>
      </c>
      <c r="E455" s="2">
        <f>Económico!E200</f>
        <v>10000</v>
      </c>
      <c r="F455" s="13">
        <f>Económico!F200</f>
        <v>8000</v>
      </c>
      <c r="G455" s="27">
        <f t="shared" si="42"/>
        <v>2000</v>
      </c>
      <c r="H455" s="23">
        <f t="shared" si="46"/>
        <v>0.25</v>
      </c>
    </row>
    <row r="456" spans="1:8" ht="12" customHeight="1">
      <c r="A456" s="11">
        <f>Económico!A215</f>
        <v>9201</v>
      </c>
      <c r="B456" s="11">
        <f>Económico!B215</f>
        <v>22200</v>
      </c>
      <c r="C456" s="59" t="str">
        <f>Económico!C215</f>
        <v>Admón. General</v>
      </c>
      <c r="D456" s="59" t="str">
        <f>Económico!D215</f>
        <v>Comunicaciones.- Telefónicas</v>
      </c>
      <c r="E456" s="2">
        <f>Económico!E215</f>
        <v>150000</v>
      </c>
      <c r="F456" s="13">
        <f>Económico!F215</f>
        <v>150000</v>
      </c>
      <c r="G456" s="27">
        <f t="shared" si="42"/>
        <v>0</v>
      </c>
      <c r="H456" s="23">
        <f t="shared" si="46"/>
        <v>0</v>
      </c>
    </row>
    <row r="457" spans="1:8" ht="12" customHeight="1">
      <c r="A457" s="11">
        <f>Económico!A216</f>
        <v>9201</v>
      </c>
      <c r="B457" s="11">
        <f>Económico!B216</f>
        <v>22201</v>
      </c>
      <c r="C457" s="59" t="str">
        <f>Económico!C216</f>
        <v>Admón. General</v>
      </c>
      <c r="D457" s="59" t="str">
        <f>Económico!D216</f>
        <v>Comunicaciones.- Postales</v>
      </c>
      <c r="E457" s="2">
        <f>Económico!E216</f>
        <v>25000</v>
      </c>
      <c r="F457" s="13">
        <f>Económico!F216</f>
        <v>25000</v>
      </c>
      <c r="G457" s="27">
        <f t="shared" si="42"/>
        <v>0</v>
      </c>
      <c r="H457" s="23">
        <f t="shared" si="46"/>
        <v>0</v>
      </c>
    </row>
    <row r="458" spans="1:8" ht="12" customHeight="1">
      <c r="A458" s="11">
        <f>Económico!A232</f>
        <v>9201</v>
      </c>
      <c r="B458" s="11">
        <f>Económico!B232</f>
        <v>22400</v>
      </c>
      <c r="C458" s="59" t="str">
        <f>Económico!C232</f>
        <v>Admón. General</v>
      </c>
      <c r="D458" s="59" t="str">
        <f>Económico!D232</f>
        <v>Primas de Seguros</v>
      </c>
      <c r="E458" s="2">
        <f>Económico!E232</f>
        <v>70000</v>
      </c>
      <c r="F458" s="13">
        <f>Económico!F232</f>
        <v>65000</v>
      </c>
      <c r="G458" s="27">
        <f t="shared" si="42"/>
        <v>5000</v>
      </c>
      <c r="H458" s="23">
        <f t="shared" si="46"/>
        <v>0.07692307692307693</v>
      </c>
    </row>
    <row r="459" spans="1:8" ht="12" customHeight="1">
      <c r="A459" s="11">
        <f>Económico!A233</f>
        <v>9201</v>
      </c>
      <c r="B459" s="11">
        <f>Económico!B233</f>
        <v>22500</v>
      </c>
      <c r="C459" s="59" t="str">
        <f>Económico!C233</f>
        <v>Admón. General</v>
      </c>
      <c r="D459" s="59" t="str">
        <f>Económico!D233</f>
        <v>Tributos</v>
      </c>
      <c r="E459" s="2">
        <f>Económico!E233</f>
        <v>3000</v>
      </c>
      <c r="F459" s="13">
        <f>Económico!F233</f>
        <v>2000</v>
      </c>
      <c r="G459" s="27">
        <f t="shared" si="42"/>
        <v>1000</v>
      </c>
      <c r="H459" s="23">
        <f t="shared" si="46"/>
        <v>0.5</v>
      </c>
    </row>
    <row r="460" spans="1:8" ht="12" customHeight="1">
      <c r="A460" s="11">
        <f>Económico!A268</f>
        <v>9201</v>
      </c>
      <c r="B460" s="11">
        <f>Económico!B268</f>
        <v>22602</v>
      </c>
      <c r="C460" s="59" t="str">
        <f>Económico!C268</f>
        <v>Admón. General</v>
      </c>
      <c r="D460" s="59" t="str">
        <f>Económico!D268</f>
        <v>Gastos Diversos.- Publicidad y Propaganda</v>
      </c>
      <c r="E460" s="2">
        <f>Económico!E268</f>
        <v>1000</v>
      </c>
      <c r="F460" s="13">
        <f>Económico!F268</f>
        <v>1000</v>
      </c>
      <c r="G460" s="27">
        <f t="shared" si="42"/>
        <v>0</v>
      </c>
      <c r="H460" s="23">
        <f t="shared" si="46"/>
        <v>0</v>
      </c>
    </row>
    <row r="461" spans="1:8" ht="12" customHeight="1">
      <c r="A461" s="11">
        <f>Económico!A273</f>
        <v>9201</v>
      </c>
      <c r="B461" s="11">
        <f>Económico!B273</f>
        <v>22603</v>
      </c>
      <c r="C461" s="59" t="str">
        <f>Económico!C273</f>
        <v>Admón. General</v>
      </c>
      <c r="D461" s="59" t="str">
        <f>Económico!D273</f>
        <v>Gastos Diversos.- Publicación en Diarios Oficiales</v>
      </c>
      <c r="E461" s="2">
        <f>Económico!E273</f>
        <v>5000</v>
      </c>
      <c r="F461" s="13">
        <f>Económico!F273</f>
        <v>5000</v>
      </c>
      <c r="G461" s="27">
        <f t="shared" si="42"/>
        <v>0</v>
      </c>
      <c r="H461" s="23">
        <f t="shared" si="46"/>
        <v>0</v>
      </c>
    </row>
    <row r="462" spans="1:8" ht="12" customHeight="1">
      <c r="A462" s="11">
        <f>Económico!A275</f>
        <v>9201</v>
      </c>
      <c r="B462" s="11">
        <f>Económico!B275</f>
        <v>22604</v>
      </c>
      <c r="C462" s="59" t="str">
        <f>Económico!C275</f>
        <v>Admón. General</v>
      </c>
      <c r="D462" s="59" t="str">
        <f>Económico!D275</f>
        <v>Gastos Diversos.- Jurídicos</v>
      </c>
      <c r="E462" s="2">
        <f>Económico!E275</f>
        <v>50000</v>
      </c>
      <c r="F462" s="13">
        <f>Económico!F275</f>
        <v>50000</v>
      </c>
      <c r="G462" s="27">
        <f t="shared" si="42"/>
        <v>0</v>
      </c>
      <c r="H462" s="23">
        <f t="shared" si="46"/>
        <v>0</v>
      </c>
    </row>
    <row r="463" spans="1:8" ht="12" customHeight="1">
      <c r="A463" s="11">
        <f>Económico!A276</f>
        <v>9201</v>
      </c>
      <c r="B463" s="11">
        <f>Económico!B276</f>
        <v>22605</v>
      </c>
      <c r="C463" s="59" t="str">
        <f>Económico!C276</f>
        <v>Admón. General</v>
      </c>
      <c r="D463" s="59" t="str">
        <f>Económico!D276</f>
        <v>Gastos Diversos.- Resp. Patrim. y otr. gastos asegurados</v>
      </c>
      <c r="E463" s="2">
        <f>Económico!E276</f>
        <v>40000</v>
      </c>
      <c r="F463" s="13">
        <f>Económico!F276</f>
        <v>40000</v>
      </c>
      <c r="G463" s="27">
        <f t="shared" si="42"/>
        <v>0</v>
      </c>
      <c r="H463" s="23">
        <f t="shared" si="46"/>
        <v>0</v>
      </c>
    </row>
    <row r="464" spans="1:8" ht="12" customHeight="1">
      <c r="A464" s="11">
        <f>Económico!A307</f>
        <v>9201</v>
      </c>
      <c r="B464" s="11">
        <f>Económico!B307</f>
        <v>22699</v>
      </c>
      <c r="C464" s="59" t="str">
        <f>Económico!C307</f>
        <v>Admón. General</v>
      </c>
      <c r="D464" s="59" t="str">
        <f>Económico!D307</f>
        <v>Otros Gastos Diversos (gastos fuera del S.O.M. y otros)</v>
      </c>
      <c r="E464" s="2">
        <f>Económico!E307</f>
        <v>75000</v>
      </c>
      <c r="F464" s="13">
        <f>Económico!F307</f>
        <v>70000</v>
      </c>
      <c r="G464" s="27">
        <f t="shared" si="42"/>
        <v>5000</v>
      </c>
      <c r="H464" s="23">
        <f t="shared" si="46"/>
        <v>0.07142857142857142</v>
      </c>
    </row>
    <row r="465" spans="1:8" ht="12" customHeight="1">
      <c r="A465" s="11">
        <f>Económico!A315</f>
        <v>9201</v>
      </c>
      <c r="B465" s="11">
        <f>Económico!B315</f>
        <v>22700</v>
      </c>
      <c r="C465" s="59" t="str">
        <f>Económico!C315</f>
        <v>Admón. General</v>
      </c>
      <c r="D465" s="59" t="str">
        <f>Económico!D315</f>
        <v>Trabajos de Limpieza de Edificios Municipales</v>
      </c>
      <c r="E465" s="2">
        <f>Económico!E315</f>
        <v>1550000</v>
      </c>
      <c r="F465" s="13">
        <f>Económico!F315</f>
        <v>1530000</v>
      </c>
      <c r="G465" s="27">
        <f aca="true" t="shared" si="47" ref="G465:G497">E465-F465</f>
        <v>20000</v>
      </c>
      <c r="H465" s="23">
        <f t="shared" si="46"/>
        <v>0.013071895424836602</v>
      </c>
    </row>
    <row r="466" spans="1:8" ht="12" customHeight="1">
      <c r="A466" s="11">
        <f>Económico!A320</f>
        <v>9201</v>
      </c>
      <c r="B466" s="11">
        <f>Económico!B320</f>
        <v>22701</v>
      </c>
      <c r="C466" s="59" t="str">
        <f>Económico!C320</f>
        <v>Admón. General</v>
      </c>
      <c r="D466" s="59" t="str">
        <f>Económico!D320</f>
        <v>Trabajos realizados por otras Empresas.- Seguridad</v>
      </c>
      <c r="E466" s="2">
        <f>Económico!E320</f>
        <v>5000</v>
      </c>
      <c r="F466" s="13">
        <f>Económico!F320</f>
        <v>5000</v>
      </c>
      <c r="G466" s="27">
        <f t="shared" si="47"/>
        <v>0</v>
      </c>
      <c r="H466" s="23">
        <f t="shared" si="46"/>
        <v>0</v>
      </c>
    </row>
    <row r="467" spans="1:8" ht="12" customHeight="1">
      <c r="A467" s="11">
        <f>Económico!A336</f>
        <v>9201</v>
      </c>
      <c r="B467" s="11">
        <f>Económico!B336</f>
        <v>22706</v>
      </c>
      <c r="C467" s="59" t="str">
        <f>Económico!C336</f>
        <v>Admón. General</v>
      </c>
      <c r="D467" s="59" t="str">
        <f>Económico!D336</f>
        <v>Trabajos de Mantenimiento de la Página WEB</v>
      </c>
      <c r="E467" s="2">
        <f>Económico!E336</f>
        <v>22000</v>
      </c>
      <c r="F467" s="13">
        <f>Económico!F336</f>
        <v>20000</v>
      </c>
      <c r="G467" s="27">
        <f t="shared" si="47"/>
        <v>2000</v>
      </c>
      <c r="H467" s="23">
        <f t="shared" si="46"/>
        <v>0.1</v>
      </c>
    </row>
    <row r="468" spans="1:8" ht="12" customHeight="1">
      <c r="A468" s="11">
        <f>Económico!A342</f>
        <v>9201</v>
      </c>
      <c r="B468" s="11">
        <f>Económico!B342</f>
        <v>22707</v>
      </c>
      <c r="C468" s="59" t="str">
        <f>Económico!C342</f>
        <v>Admón. General</v>
      </c>
      <c r="D468" s="59" t="str">
        <f>Económico!D342</f>
        <v>Trabajos Otras Empresas.- Cursos de Formación</v>
      </c>
      <c r="E468" s="2">
        <f>Económico!E342</f>
        <v>20000</v>
      </c>
      <c r="F468" s="13">
        <f>Económico!F342</f>
        <v>20000</v>
      </c>
      <c r="G468" s="27">
        <f t="shared" si="47"/>
        <v>0</v>
      </c>
      <c r="H468" s="23">
        <f t="shared" si="46"/>
        <v>0</v>
      </c>
    </row>
    <row r="469" spans="1:8" ht="12" customHeight="1">
      <c r="A469" s="11">
        <f>Económico!A349</f>
        <v>9201</v>
      </c>
      <c r="B469" s="11">
        <f>Económico!B349</f>
        <v>22710</v>
      </c>
      <c r="C469" s="59" t="str">
        <f>Económico!C349</f>
        <v>Admón. General</v>
      </c>
      <c r="D469" s="59" t="str">
        <f>Económico!D349</f>
        <v>Servicios Obras y Mantenimiento (S.O.M.)</v>
      </c>
      <c r="E469" s="2">
        <f>Económico!E349</f>
        <v>250000</v>
      </c>
      <c r="F469" s="13">
        <f>Económico!F349</f>
        <v>180000</v>
      </c>
      <c r="G469" s="27">
        <f t="shared" si="47"/>
        <v>70000</v>
      </c>
      <c r="H469" s="23">
        <f t="shared" si="46"/>
        <v>0.3888888888888889</v>
      </c>
    </row>
    <row r="470" spans="1:8" ht="12" customHeight="1">
      <c r="A470" s="11">
        <f>Económico!A367</f>
        <v>9201</v>
      </c>
      <c r="B470" s="11">
        <f>Económico!B367</f>
        <v>22799</v>
      </c>
      <c r="C470" s="59" t="str">
        <f>Económico!C367</f>
        <v>Admón. General</v>
      </c>
      <c r="D470" s="59" t="str">
        <f>Económico!D367</f>
        <v>Trabajos otras Empresas.- Plan de Modernización</v>
      </c>
      <c r="E470" s="2">
        <f>Económico!E367</f>
        <v>105000</v>
      </c>
      <c r="F470" s="13">
        <f>Económico!F367</f>
        <v>100000</v>
      </c>
      <c r="G470" s="27">
        <f>E470-F470</f>
        <v>5000</v>
      </c>
      <c r="H470" s="23">
        <f t="shared" si="46"/>
        <v>0.05</v>
      </c>
    </row>
    <row r="471" spans="1:8" ht="12" customHeight="1">
      <c r="A471" s="11">
        <f>Económico!A373</f>
        <v>9201</v>
      </c>
      <c r="B471" s="11">
        <f>Económico!B373</f>
        <v>23020</v>
      </c>
      <c r="C471" s="59" t="str">
        <f>Económico!C373</f>
        <v>Admón. General</v>
      </c>
      <c r="D471" s="59" t="str">
        <f>Económico!D373</f>
        <v>Dietas del Personal</v>
      </c>
      <c r="E471" s="2">
        <f>Económico!E373</f>
        <v>500</v>
      </c>
      <c r="F471" s="13">
        <f>Económico!F373</f>
        <v>500</v>
      </c>
      <c r="G471" s="27">
        <f t="shared" si="47"/>
        <v>0</v>
      </c>
      <c r="H471" s="23">
        <f t="shared" si="46"/>
        <v>0</v>
      </c>
    </row>
    <row r="472" spans="1:8" ht="12" customHeight="1">
      <c r="A472" s="11">
        <f>Económico!A380</f>
        <v>9201</v>
      </c>
      <c r="B472" s="11">
        <f>Económico!B380</f>
        <v>23120</v>
      </c>
      <c r="C472" s="59" t="str">
        <f>Económico!C380</f>
        <v>Admón. General</v>
      </c>
      <c r="D472" s="59" t="str">
        <f>Económico!D380</f>
        <v>Locomoción del Personal</v>
      </c>
      <c r="E472" s="2">
        <f>Económico!E380</f>
        <v>500</v>
      </c>
      <c r="F472" s="13">
        <f>Económico!F380</f>
        <v>500</v>
      </c>
      <c r="G472" s="27">
        <f t="shared" si="47"/>
        <v>0</v>
      </c>
      <c r="H472" s="23">
        <f t="shared" si="46"/>
        <v>0</v>
      </c>
    </row>
    <row r="473" spans="1:8" ht="12" customHeight="1">
      <c r="A473" s="11" t="str">
        <f>Económico!A415</f>
        <v>9201</v>
      </c>
      <c r="B473" s="11">
        <f>Económico!B415</f>
        <v>48100</v>
      </c>
      <c r="C473" s="59" t="str">
        <f>Económico!C415</f>
        <v>Admón. General</v>
      </c>
      <c r="D473" s="59" t="str">
        <f>Económico!D415</f>
        <v>Personal Funcionario.- Subsidios de Estudios</v>
      </c>
      <c r="E473" s="2">
        <f>Económico!E415</f>
        <v>20000</v>
      </c>
      <c r="F473" s="13">
        <f>Económico!F415</f>
        <v>20000</v>
      </c>
      <c r="G473" s="27">
        <f t="shared" si="47"/>
        <v>0</v>
      </c>
      <c r="H473" s="23">
        <f t="shared" si="46"/>
        <v>0</v>
      </c>
    </row>
    <row r="474" spans="1:8" ht="12" customHeight="1">
      <c r="A474" s="11" t="str">
        <f>Económico!A416</f>
        <v>9201</v>
      </c>
      <c r="B474" s="11">
        <f>Económico!B416</f>
        <v>48101</v>
      </c>
      <c r="C474" s="59" t="str">
        <f>Económico!C416</f>
        <v>Admón. General</v>
      </c>
      <c r="D474" s="59" t="str">
        <f>Económico!D416</f>
        <v>Personal Laboral.- Subsidios de Estudios</v>
      </c>
      <c r="E474" s="2">
        <f>Económico!E416</f>
        <v>21000</v>
      </c>
      <c r="F474" s="13">
        <f>Económico!F416</f>
        <v>21000</v>
      </c>
      <c r="G474" s="27">
        <f t="shared" si="47"/>
        <v>0</v>
      </c>
      <c r="H474" s="23">
        <f t="shared" si="46"/>
        <v>0</v>
      </c>
    </row>
    <row r="475" spans="1:8" ht="12" customHeight="1">
      <c r="A475" s="11" t="str">
        <f>Económico!A429</f>
        <v>9201</v>
      </c>
      <c r="B475" s="11">
        <f>Económico!B429</f>
        <v>48900</v>
      </c>
      <c r="C475" s="59" t="str">
        <f>Económico!C429</f>
        <v>Admón. General</v>
      </c>
      <c r="D475" s="59" t="str">
        <f>Económico!D429</f>
        <v>Transferencias Entid. Agrupaciones Municipios y otras</v>
      </c>
      <c r="E475" s="2">
        <f>Económico!E429</f>
        <v>6000</v>
      </c>
      <c r="F475" s="13">
        <f>Económico!F429</f>
        <v>6000</v>
      </c>
      <c r="G475" s="27">
        <f t="shared" si="47"/>
        <v>0</v>
      </c>
      <c r="H475" s="23">
        <f t="shared" si="46"/>
        <v>0</v>
      </c>
    </row>
    <row r="476" spans="1:8" ht="12" customHeight="1">
      <c r="A476" s="11">
        <f>Económico!A455</f>
        <v>9201</v>
      </c>
      <c r="B476" s="11">
        <f>Económico!B455</f>
        <v>62300</v>
      </c>
      <c r="C476" s="59" t="str">
        <f>Económico!C455</f>
        <v>Admón. General</v>
      </c>
      <c r="D476" s="59" t="str">
        <f>Económico!D455</f>
        <v>Adquisición Maquinaria, Instalaciones y Utillaje</v>
      </c>
      <c r="E476" s="2">
        <f>Económico!E455</f>
        <v>18000</v>
      </c>
      <c r="F476" s="13">
        <f>Económico!F455</f>
        <v>18000</v>
      </c>
      <c r="G476" s="27">
        <f>E476-F476</f>
        <v>0</v>
      </c>
      <c r="H476" s="23">
        <f t="shared" si="46"/>
        <v>0</v>
      </c>
    </row>
    <row r="477" spans="1:8" ht="12" customHeight="1">
      <c r="A477" s="11">
        <f>Económico!A459</f>
        <v>9201</v>
      </c>
      <c r="B477" s="11">
        <f>Económico!B459</f>
        <v>62400</v>
      </c>
      <c r="C477" s="59" t="str">
        <f>Económico!C459</f>
        <v>Admón. General</v>
      </c>
      <c r="D477" s="59" t="str">
        <f>Económico!D459</f>
        <v>Adquisición de Vehículos</v>
      </c>
      <c r="E477" s="2">
        <f>Económico!E459</f>
        <v>0</v>
      </c>
      <c r="F477" s="13">
        <f>Económico!F459</f>
        <v>70000</v>
      </c>
      <c r="G477" s="27">
        <f>E477-F477</f>
        <v>-70000</v>
      </c>
      <c r="H477" s="124">
        <f t="shared" si="46"/>
        <v>-1</v>
      </c>
    </row>
    <row r="478" spans="1:8" ht="12" customHeight="1">
      <c r="A478" s="11" t="str">
        <f>Económico!A462</f>
        <v>9201</v>
      </c>
      <c r="B478" s="11">
        <f>Económico!B462</f>
        <v>62500</v>
      </c>
      <c r="C478" s="59" t="str">
        <f>Económico!C462</f>
        <v>Admón. General</v>
      </c>
      <c r="D478" s="59" t="str">
        <f>Económico!D462</f>
        <v>Adquisición de Mobiliario y Equipo de Oficina</v>
      </c>
      <c r="E478" s="2">
        <f>Económico!E462</f>
        <v>15000</v>
      </c>
      <c r="F478" s="13">
        <f>Económico!F462</f>
        <v>10000</v>
      </c>
      <c r="G478" s="27">
        <f t="shared" si="47"/>
        <v>5000</v>
      </c>
      <c r="H478" s="23">
        <f t="shared" si="46"/>
        <v>0.5</v>
      </c>
    </row>
    <row r="479" spans="1:8" ht="12" customHeight="1">
      <c r="A479" s="11" t="str">
        <f>Económico!A463</f>
        <v>9201</v>
      </c>
      <c r="B479" s="11">
        <f>Económico!B463</f>
        <v>62600</v>
      </c>
      <c r="C479" s="59" t="str">
        <f>Económico!C463</f>
        <v>Admón. General</v>
      </c>
      <c r="D479" s="59" t="str">
        <f>Económico!D463</f>
        <v>Adquisición de Equipo Informático</v>
      </c>
      <c r="E479" s="2">
        <f>Económico!E463</f>
        <v>195000</v>
      </c>
      <c r="F479" s="13">
        <f>Económico!F463</f>
        <v>75000</v>
      </c>
      <c r="G479" s="27">
        <f t="shared" si="47"/>
        <v>120000</v>
      </c>
      <c r="H479" s="23">
        <f t="shared" si="46"/>
        <v>1.6</v>
      </c>
    </row>
    <row r="480" spans="1:8" ht="12" customHeight="1">
      <c r="A480" s="11">
        <f>Económico!A473</f>
        <v>9201</v>
      </c>
      <c r="B480" s="11">
        <f>Económico!B473</f>
        <v>63200</v>
      </c>
      <c r="C480" s="59" t="str">
        <f>Económico!C473</f>
        <v>Admón. General</v>
      </c>
      <c r="D480" s="59" t="str">
        <f>Económico!D473</f>
        <v>Obras RAM Edificios Municipales</v>
      </c>
      <c r="E480" s="2">
        <f>Económico!E473</f>
        <v>300000</v>
      </c>
      <c r="F480" s="13">
        <f>Económico!F473</f>
        <v>125000</v>
      </c>
      <c r="G480" s="27">
        <f>E480-F480</f>
        <v>175000</v>
      </c>
      <c r="H480" s="23">
        <f t="shared" si="46"/>
        <v>1.4</v>
      </c>
    </row>
    <row r="481" spans="1:8" ht="12" customHeight="1">
      <c r="A481" s="11">
        <f>Económico!A479</f>
        <v>9201</v>
      </c>
      <c r="B481" s="11">
        <f>Económico!B479</f>
        <v>64100</v>
      </c>
      <c r="C481" s="59" t="str">
        <f>Económico!C479</f>
        <v>Admón. General</v>
      </c>
      <c r="D481" s="59" t="str">
        <f>Económico!D479</f>
        <v>Aplicaciones Informáticas</v>
      </c>
      <c r="E481" s="2">
        <f>Económico!E479</f>
        <v>115000</v>
      </c>
      <c r="F481" s="13">
        <f>Económico!F479</f>
        <v>10000</v>
      </c>
      <c r="G481" s="27">
        <f>E481-F481</f>
        <v>105000</v>
      </c>
      <c r="H481" s="23">
        <f t="shared" si="46"/>
        <v>10.5</v>
      </c>
    </row>
    <row r="482" spans="1:8" ht="12" customHeight="1">
      <c r="A482" s="11">
        <f>Económico!A489</f>
        <v>9201</v>
      </c>
      <c r="B482" s="11">
        <f>Económico!B489</f>
        <v>83100</v>
      </c>
      <c r="C482" s="59" t="str">
        <f>Económico!C489</f>
        <v>Admón. General</v>
      </c>
      <c r="D482" s="59" t="str">
        <f>Económico!D489</f>
        <v>Anticipos a Largo Plazo del Personal</v>
      </c>
      <c r="E482" s="2">
        <f>Económico!E489</f>
        <v>1000</v>
      </c>
      <c r="F482" s="13">
        <f>Económico!F489</f>
        <v>1000</v>
      </c>
      <c r="G482" s="27">
        <f>E482-F482</f>
        <v>0</v>
      </c>
      <c r="H482" s="23">
        <f t="shared" si="46"/>
        <v>0</v>
      </c>
    </row>
    <row r="483" spans="1:8" ht="12" customHeight="1">
      <c r="A483" s="217" t="s">
        <v>423</v>
      </c>
      <c r="B483" s="217"/>
      <c r="C483" s="217"/>
      <c r="D483" s="217"/>
      <c r="E483" s="4">
        <f>SUM(E427:E482)</f>
        <v>5096600</v>
      </c>
      <c r="F483" s="15">
        <f>SUM(F427:F482)</f>
        <v>4753300</v>
      </c>
      <c r="G483" s="28">
        <f t="shared" si="47"/>
        <v>343300</v>
      </c>
      <c r="H483" s="24">
        <f aca="true" t="shared" si="48" ref="H483:H536">(E483-F483)/F483</f>
        <v>0.07222350787873688</v>
      </c>
    </row>
    <row r="484" spans="1:8" ht="12" customHeight="1">
      <c r="A484" s="11" t="str">
        <f>Económico!A27</f>
        <v>9231</v>
      </c>
      <c r="B484" s="11">
        <f>Económico!B27</f>
        <v>12004</v>
      </c>
      <c r="C484" s="59" t="str">
        <f>Económico!C27</f>
        <v>Gestión Padrón Habitantes</v>
      </c>
      <c r="D484" s="59" t="str">
        <f>Económico!D27</f>
        <v>Pnal. Funcionario.- Sueldos Grupo C2</v>
      </c>
      <c r="E484" s="2">
        <f>Económico!E27</f>
        <v>17500</v>
      </c>
      <c r="F484" s="13">
        <f>Económico!F27</f>
        <v>17500</v>
      </c>
      <c r="G484" s="27">
        <f t="shared" si="47"/>
        <v>0</v>
      </c>
      <c r="H484" s="23">
        <f t="shared" si="48"/>
        <v>0</v>
      </c>
    </row>
    <row r="485" spans="1:8" ht="12" customHeight="1">
      <c r="A485" s="11" t="str">
        <f>Económico!A33</f>
        <v>9231</v>
      </c>
      <c r="B485" s="11">
        <f>Económico!B33</f>
        <v>12006</v>
      </c>
      <c r="C485" s="59" t="str">
        <f>Económico!C33</f>
        <v>Gestión Padrón Habitantes</v>
      </c>
      <c r="D485" s="59" t="str">
        <f>Económico!D33</f>
        <v>Pnal. Funcionario.- Trienios</v>
      </c>
      <c r="E485" s="2">
        <f>Económico!E33</f>
        <v>4700</v>
      </c>
      <c r="F485" s="13">
        <f>Económico!F33</f>
        <v>5000</v>
      </c>
      <c r="G485" s="27">
        <f t="shared" si="47"/>
        <v>-300</v>
      </c>
      <c r="H485" s="124">
        <f t="shared" si="48"/>
        <v>-0.06</v>
      </c>
    </row>
    <row r="486" spans="1:8" ht="12" customHeight="1">
      <c r="A486" s="11" t="str">
        <f>Económico!A39</f>
        <v>9231</v>
      </c>
      <c r="B486" s="11">
        <f>Económico!B39</f>
        <v>12100</v>
      </c>
      <c r="C486" s="59" t="str">
        <f>Económico!C39</f>
        <v>Gestión Padrón Habitantes</v>
      </c>
      <c r="D486" s="59" t="str">
        <f>Económico!D39</f>
        <v>Pnal. Funcionario.- Complemento Destino</v>
      </c>
      <c r="E486" s="2">
        <f>Económico!E39</f>
        <v>11600</v>
      </c>
      <c r="F486" s="13">
        <f>Económico!F39</f>
        <v>11500</v>
      </c>
      <c r="G486" s="27">
        <f t="shared" si="47"/>
        <v>100</v>
      </c>
      <c r="H486" s="23">
        <f t="shared" si="48"/>
        <v>0.008695652173913044</v>
      </c>
    </row>
    <row r="487" spans="1:8" ht="12" customHeight="1">
      <c r="A487" s="11" t="str">
        <f>Económico!A45</f>
        <v>9231</v>
      </c>
      <c r="B487" s="11">
        <f>Económico!B45</f>
        <v>12101</v>
      </c>
      <c r="C487" s="59" t="str">
        <f>Económico!C45</f>
        <v>Gestión Padrón Habitantes</v>
      </c>
      <c r="D487" s="59" t="str">
        <f>Económico!D45</f>
        <v>Pnal. Funcionario.- Complemento Específico</v>
      </c>
      <c r="E487" s="2">
        <f>Económico!E45</f>
        <v>18300</v>
      </c>
      <c r="F487" s="13">
        <f>Económico!F45</f>
        <v>18000</v>
      </c>
      <c r="G487" s="27">
        <f t="shared" si="47"/>
        <v>300</v>
      </c>
      <c r="H487" s="23">
        <f t="shared" si="48"/>
        <v>0.016666666666666666</v>
      </c>
    </row>
    <row r="488" spans="1:8" ht="12" customHeight="1">
      <c r="A488" s="11" t="str">
        <f>Económico!A51</f>
        <v>9231</v>
      </c>
      <c r="B488" s="11">
        <f>Económico!B51</f>
        <v>12103</v>
      </c>
      <c r="C488" s="59" t="str">
        <f>Económico!C51</f>
        <v>Gestión Padrón Habitantes</v>
      </c>
      <c r="D488" s="59" t="str">
        <f>Económico!D51</f>
        <v>Pnal. Funcionario.- Indemnización Residencia</v>
      </c>
      <c r="E488" s="2">
        <f>Económico!E51</f>
        <v>2400</v>
      </c>
      <c r="F488" s="13">
        <f>Económico!F51</f>
        <v>2500</v>
      </c>
      <c r="G488" s="27">
        <f t="shared" si="47"/>
        <v>-100</v>
      </c>
      <c r="H488" s="124">
        <f t="shared" si="48"/>
        <v>-0.04</v>
      </c>
    </row>
    <row r="489" spans="1:8" ht="12" customHeight="1">
      <c r="A489" s="11" t="str">
        <f>Económico!A132</f>
        <v>9231</v>
      </c>
      <c r="B489" s="11">
        <f>Económico!B132</f>
        <v>16000</v>
      </c>
      <c r="C489" s="59" t="str">
        <f>Económico!C132</f>
        <v>Gestión Padrón Habitantes</v>
      </c>
      <c r="D489" s="59" t="str">
        <f>Económico!D132</f>
        <v>Seguridad Social</v>
      </c>
      <c r="E489" s="2">
        <f>Económico!E132</f>
        <v>15000</v>
      </c>
      <c r="F489" s="13">
        <f>Económico!F132</f>
        <v>15000</v>
      </c>
      <c r="G489" s="27">
        <f t="shared" si="47"/>
        <v>0</v>
      </c>
      <c r="H489" s="23">
        <f t="shared" si="48"/>
        <v>0</v>
      </c>
    </row>
    <row r="490" spans="1:8" ht="12" customHeight="1">
      <c r="A490" s="11">
        <f>Económico!A308</f>
        <v>9231</v>
      </c>
      <c r="B490" s="11">
        <f>Económico!B308</f>
        <v>22699</v>
      </c>
      <c r="C490" s="59" t="str">
        <f>Económico!C308</f>
        <v>Gestión Padrón Habitantes</v>
      </c>
      <c r="D490" s="59" t="str">
        <f>Económico!D308</f>
        <v>Otros Gastos Diversos</v>
      </c>
      <c r="E490" s="2">
        <f>Económico!E308</f>
        <v>15000</v>
      </c>
      <c r="F490" s="13">
        <f>Económico!F308</f>
        <v>15000</v>
      </c>
      <c r="G490" s="27">
        <f t="shared" si="47"/>
        <v>0</v>
      </c>
      <c r="H490" s="23">
        <f t="shared" si="48"/>
        <v>0</v>
      </c>
    </row>
    <row r="491" spans="1:8" ht="12" customHeight="1">
      <c r="A491" s="217" t="s">
        <v>389</v>
      </c>
      <c r="B491" s="217"/>
      <c r="C491" s="217"/>
      <c r="D491" s="217"/>
      <c r="E491" s="4">
        <f>SUM(E484:E490)</f>
        <v>84500</v>
      </c>
      <c r="F491" s="15">
        <f>SUM(F484:F490)</f>
        <v>84500</v>
      </c>
      <c r="G491" s="28">
        <f t="shared" si="47"/>
        <v>0</v>
      </c>
      <c r="H491" s="24">
        <f t="shared" si="48"/>
        <v>0</v>
      </c>
    </row>
    <row r="492" spans="1:8" ht="12" customHeight="1">
      <c r="A492" s="11">
        <f>Económico!A309</f>
        <v>9241</v>
      </c>
      <c r="B492" s="11">
        <f>Económico!B309</f>
        <v>22699</v>
      </c>
      <c r="C492" s="59" t="str">
        <f>Económico!C309</f>
        <v>Participación Ciudadana</v>
      </c>
      <c r="D492" s="59" t="str">
        <f>Económico!D309</f>
        <v>Otros Gastos Diversos</v>
      </c>
      <c r="E492" s="2">
        <f>Económico!E309</f>
        <v>15000</v>
      </c>
      <c r="F492" s="13">
        <f>Económico!F309</f>
        <v>5000</v>
      </c>
      <c r="G492" s="27">
        <f>E492-F492</f>
        <v>10000</v>
      </c>
      <c r="H492" s="23">
        <f t="shared" si="48"/>
        <v>2</v>
      </c>
    </row>
    <row r="493" spans="1:8" ht="12" customHeight="1">
      <c r="A493" s="11" t="str">
        <f>Económico!A430</f>
        <v>9241</v>
      </c>
      <c r="B493" s="11">
        <f>Económico!B430</f>
        <v>48900</v>
      </c>
      <c r="C493" s="59" t="str">
        <f>Económico!C430</f>
        <v>Participación Ciudadana</v>
      </c>
      <c r="D493" s="59" t="str">
        <f>Económico!D430</f>
        <v>Otras Transferencias.- AAVV</v>
      </c>
      <c r="E493" s="2">
        <f>Económico!E430</f>
        <v>1500</v>
      </c>
      <c r="F493" s="13">
        <f>Económico!F430</f>
        <v>900</v>
      </c>
      <c r="G493" s="27">
        <f t="shared" si="47"/>
        <v>600</v>
      </c>
      <c r="H493" s="23">
        <f t="shared" si="48"/>
        <v>0.6666666666666666</v>
      </c>
    </row>
    <row r="494" spans="1:8" ht="12" customHeight="1">
      <c r="A494" s="217" t="s">
        <v>425</v>
      </c>
      <c r="B494" s="217"/>
      <c r="C494" s="217"/>
      <c r="D494" s="217"/>
      <c r="E494" s="4">
        <f>SUM(E492:E493)</f>
        <v>16500</v>
      </c>
      <c r="F494" s="15">
        <f>SUM(F492:F493)</f>
        <v>5900</v>
      </c>
      <c r="G494" s="28">
        <f t="shared" si="47"/>
        <v>10600</v>
      </c>
      <c r="H494" s="24">
        <f t="shared" si="48"/>
        <v>1.7966101694915255</v>
      </c>
    </row>
    <row r="495" spans="1:8" ht="12" customHeight="1">
      <c r="A495" s="11" t="str">
        <f>Económico!A440</f>
        <v>9291</v>
      </c>
      <c r="B495" s="11">
        <f>Económico!B440</f>
        <v>50000</v>
      </c>
      <c r="C495" s="59" t="str">
        <f>Económico!C440</f>
        <v>Imprevistos y No Clasificados</v>
      </c>
      <c r="D495" s="59" t="str">
        <f>Económico!D440</f>
        <v>Fondo Contingencia Artículo 31 LOEPSF</v>
      </c>
      <c r="E495" s="2">
        <f>Económico!E440</f>
        <v>0</v>
      </c>
      <c r="F495" s="13">
        <f>Económico!F440</f>
        <v>5000</v>
      </c>
      <c r="G495" s="27">
        <f>E495-F495</f>
        <v>-5000</v>
      </c>
      <c r="H495" s="124">
        <f t="shared" si="48"/>
        <v>-1</v>
      </c>
    </row>
    <row r="496" spans="1:8" ht="12" customHeight="1">
      <c r="A496" s="217" t="s">
        <v>427</v>
      </c>
      <c r="B496" s="217"/>
      <c r="C496" s="217"/>
      <c r="D496" s="217"/>
      <c r="E496" s="4">
        <f>SUM(E495)</f>
        <v>0</v>
      </c>
      <c r="F496" s="15">
        <f>SUM(F495)</f>
        <v>5000</v>
      </c>
      <c r="G496" s="28">
        <f>E496-F496</f>
        <v>-5000</v>
      </c>
      <c r="H496" s="158">
        <f t="shared" si="48"/>
        <v>-1</v>
      </c>
    </row>
    <row r="497" spans="1:8" ht="12" customHeight="1">
      <c r="A497" s="11">
        <f>Económico!A12</f>
        <v>9311</v>
      </c>
      <c r="B497" s="11">
        <f>Económico!B12</f>
        <v>12000</v>
      </c>
      <c r="C497" s="59" t="str">
        <f>Económico!C12</f>
        <v>Admón. Financiera</v>
      </c>
      <c r="D497" s="59" t="str">
        <f>Económico!D12</f>
        <v>Pnal. Funcionario.- Sueldos Grupo A1</v>
      </c>
      <c r="E497" s="2">
        <f>Económico!E12</f>
        <v>76400</v>
      </c>
      <c r="F497" s="13">
        <f>Económico!F12</f>
        <v>75000</v>
      </c>
      <c r="G497" s="27">
        <f t="shared" si="47"/>
        <v>1400</v>
      </c>
      <c r="H497" s="23">
        <f t="shared" si="48"/>
        <v>0.018666666666666668</v>
      </c>
    </row>
    <row r="498" spans="1:8" ht="12" customHeight="1">
      <c r="A498" s="11">
        <f>Económico!A17</f>
        <v>9311</v>
      </c>
      <c r="B498" s="11">
        <f>Económico!B17</f>
        <v>12001</v>
      </c>
      <c r="C498" s="59" t="str">
        <f>Económico!C17</f>
        <v>Admón. Financiera</v>
      </c>
      <c r="D498" s="59" t="str">
        <f>Económico!D17</f>
        <v>Pnal. Funcionario.- Sueldos Grupo A2</v>
      </c>
      <c r="E498" s="2">
        <f>Económico!E17</f>
        <v>26900</v>
      </c>
      <c r="F498" s="13">
        <f>Económico!F17</f>
        <v>26500</v>
      </c>
      <c r="G498" s="27">
        <f aca="true" t="shared" si="49" ref="G498:G505">E498-F498</f>
        <v>400</v>
      </c>
      <c r="H498" s="23">
        <f t="shared" si="48"/>
        <v>0.01509433962264151</v>
      </c>
    </row>
    <row r="499" spans="1:8" ht="12" customHeight="1">
      <c r="A499" s="11">
        <f>Económico!A22</f>
        <v>9311</v>
      </c>
      <c r="B499" s="11">
        <f>Económico!B22</f>
        <v>12003</v>
      </c>
      <c r="C499" s="59" t="str">
        <f>Económico!C22</f>
        <v>Admón. Financiera</v>
      </c>
      <c r="D499" s="59" t="str">
        <f>Económico!D22</f>
        <v>Pnal. Funcionario.- Sueldos Grupo C1</v>
      </c>
      <c r="E499" s="2">
        <f>Económico!E22</f>
        <v>41200</v>
      </c>
      <c r="F499" s="13">
        <f>Económico!F22</f>
        <v>40500</v>
      </c>
      <c r="G499" s="27">
        <f t="shared" si="49"/>
        <v>700</v>
      </c>
      <c r="H499" s="23">
        <f t="shared" si="48"/>
        <v>0.01728395061728395</v>
      </c>
    </row>
    <row r="500" spans="1:8" ht="12" customHeight="1">
      <c r="A500" s="11">
        <f>Económico!A28</f>
        <v>9311</v>
      </c>
      <c r="B500" s="11">
        <f>Económico!B28</f>
        <v>12004</v>
      </c>
      <c r="C500" s="59" t="str">
        <f>Económico!C28</f>
        <v>Admón. Financiera</v>
      </c>
      <c r="D500" s="59" t="str">
        <f>Económico!D28</f>
        <v>Pnal. Funcionario.- Sueldos Grupo C2</v>
      </c>
      <c r="E500" s="2">
        <f>Económico!E28</f>
        <v>52400</v>
      </c>
      <c r="F500" s="13">
        <f>Económico!F28</f>
        <v>51500</v>
      </c>
      <c r="G500" s="27">
        <f t="shared" si="49"/>
        <v>900</v>
      </c>
      <c r="H500" s="23">
        <f t="shared" si="48"/>
        <v>0.017475728155339806</v>
      </c>
    </row>
    <row r="501" spans="1:8" ht="12" customHeight="1">
      <c r="A501" s="11">
        <f>Económico!A34</f>
        <v>9311</v>
      </c>
      <c r="B501" s="11">
        <f>Económico!B34</f>
        <v>12006</v>
      </c>
      <c r="C501" s="59" t="str">
        <f>Económico!C34</f>
        <v>Admón. Financiera</v>
      </c>
      <c r="D501" s="59" t="str">
        <f>Económico!D34</f>
        <v>Pnal. Funcionario.- Trienios</v>
      </c>
      <c r="E501" s="2">
        <f>Económico!E34</f>
        <v>45100</v>
      </c>
      <c r="F501" s="13">
        <f>Económico!F34</f>
        <v>39800</v>
      </c>
      <c r="G501" s="27">
        <f t="shared" si="49"/>
        <v>5300</v>
      </c>
      <c r="H501" s="23">
        <f t="shared" si="48"/>
        <v>0.13316582914572864</v>
      </c>
    </row>
    <row r="502" spans="1:8" ht="12" customHeight="1">
      <c r="A502" s="11">
        <f>Económico!A40</f>
        <v>9311</v>
      </c>
      <c r="B502" s="11">
        <f>Económico!B40</f>
        <v>12100</v>
      </c>
      <c r="C502" s="59" t="str">
        <f>Económico!C40</f>
        <v>Admón. Financiera</v>
      </c>
      <c r="D502" s="59" t="str">
        <f>Económico!D40</f>
        <v>Pnal. Funcionario.- Complemento Destino</v>
      </c>
      <c r="E502" s="2">
        <f>Económico!E40</f>
        <v>141800</v>
      </c>
      <c r="F502" s="13">
        <f>Económico!F40</f>
        <v>139000</v>
      </c>
      <c r="G502" s="27">
        <f t="shared" si="49"/>
        <v>2800</v>
      </c>
      <c r="H502" s="23">
        <f t="shared" si="48"/>
        <v>0.02014388489208633</v>
      </c>
    </row>
    <row r="503" spans="1:8" ht="12" customHeight="1">
      <c r="A503" s="11">
        <f>Económico!A46</f>
        <v>9311</v>
      </c>
      <c r="B503" s="11">
        <f>Económico!B46</f>
        <v>12101</v>
      </c>
      <c r="C503" s="59" t="str">
        <f>Económico!C46</f>
        <v>Admón. Financiera</v>
      </c>
      <c r="D503" s="59" t="str">
        <f>Económico!D46</f>
        <v>Pnal. Funcionario.- Complemento Específico</v>
      </c>
      <c r="E503" s="2">
        <f>Económico!E46</f>
        <v>253500</v>
      </c>
      <c r="F503" s="13">
        <f>Económico!F46</f>
        <v>248500</v>
      </c>
      <c r="G503" s="27">
        <f t="shared" si="49"/>
        <v>5000</v>
      </c>
      <c r="H503" s="23">
        <f t="shared" si="48"/>
        <v>0.02012072434607646</v>
      </c>
    </row>
    <row r="504" spans="1:8" ht="12" customHeight="1">
      <c r="A504" s="11">
        <f>Económico!A52</f>
        <v>9311</v>
      </c>
      <c r="B504" s="11">
        <f>Económico!B52</f>
        <v>12103</v>
      </c>
      <c r="C504" s="59" t="str">
        <f>Económico!C52</f>
        <v>Admón. Financiera</v>
      </c>
      <c r="D504" s="59" t="str">
        <f>Económico!D52</f>
        <v>Pnal. Funcionario.- Indemnización Residencia</v>
      </c>
      <c r="E504" s="2">
        <f>Económico!E52</f>
        <v>27200</v>
      </c>
      <c r="F504" s="13">
        <f>Económico!F52</f>
        <v>26500</v>
      </c>
      <c r="G504" s="27">
        <f t="shared" si="49"/>
        <v>700</v>
      </c>
      <c r="H504" s="23">
        <f t="shared" si="48"/>
        <v>0.026415094339622643</v>
      </c>
    </row>
    <row r="505" spans="1:8" ht="12" customHeight="1">
      <c r="A505" s="11">
        <f>Económico!A68</f>
        <v>9311</v>
      </c>
      <c r="B505" s="11">
        <f>Económico!B68</f>
        <v>13000</v>
      </c>
      <c r="C505" s="59" t="str">
        <f>Económico!C68</f>
        <v>Admón. Financiera</v>
      </c>
      <c r="D505" s="59" t="str">
        <f>Económico!D68</f>
        <v>Personal Laboral Fijo</v>
      </c>
      <c r="E505" s="2">
        <f>Económico!E68</f>
        <v>22400</v>
      </c>
      <c r="F505" s="13">
        <f>Económico!F68</f>
        <v>21900</v>
      </c>
      <c r="G505" s="27">
        <f t="shared" si="49"/>
        <v>500</v>
      </c>
      <c r="H505" s="23">
        <f t="shared" si="48"/>
        <v>0.0228310502283105</v>
      </c>
    </row>
    <row r="506" spans="1:8" ht="12" customHeight="1">
      <c r="A506" s="11">
        <f>Económico!A100</f>
        <v>9311</v>
      </c>
      <c r="B506" s="11">
        <f>Económico!B100</f>
        <v>14300</v>
      </c>
      <c r="C506" s="59" t="str">
        <f>Económico!C100</f>
        <v>Admón. Financiera</v>
      </c>
      <c r="D506" s="59" t="str">
        <f>Económico!D100</f>
        <v>Otro Personal.- Sustituciones y otros</v>
      </c>
      <c r="E506" s="2">
        <f>Económico!E100</f>
        <v>20500</v>
      </c>
      <c r="F506" s="13">
        <f>Económico!F100</f>
        <v>1000</v>
      </c>
      <c r="G506" s="27">
        <f aca="true" t="shared" si="50" ref="G506:G527">E506-F506</f>
        <v>19500</v>
      </c>
      <c r="H506" s="23">
        <f t="shared" si="48"/>
        <v>19.5</v>
      </c>
    </row>
    <row r="507" spans="1:8" ht="12" customHeight="1">
      <c r="A507" s="11">
        <f>Económico!A105</f>
        <v>9311</v>
      </c>
      <c r="B507" s="11">
        <f>Económico!B105</f>
        <v>15000</v>
      </c>
      <c r="C507" s="59" t="str">
        <f>Económico!C105</f>
        <v>Admón. Financiera</v>
      </c>
      <c r="D507" s="59" t="str">
        <f>Económico!D105</f>
        <v>Productividad</v>
      </c>
      <c r="E507" s="2">
        <f>Económico!E105</f>
        <v>6000</v>
      </c>
      <c r="F507" s="13">
        <f>Económico!F105</f>
        <v>6000</v>
      </c>
      <c r="G507" s="27">
        <f t="shared" si="50"/>
        <v>0</v>
      </c>
      <c r="H507" s="23">
        <f t="shared" si="48"/>
        <v>0</v>
      </c>
    </row>
    <row r="508" spans="1:8" ht="12" customHeight="1">
      <c r="A508" s="11">
        <f>Económico!A110</f>
        <v>9311</v>
      </c>
      <c r="B508" s="11">
        <f>Económico!B110</f>
        <v>15100</v>
      </c>
      <c r="C508" s="59" t="str">
        <f>Económico!C110</f>
        <v>Admón. Financiera</v>
      </c>
      <c r="D508" s="59" t="str">
        <f>Económico!D110</f>
        <v>Gratificaciones Personal Funcionario</v>
      </c>
      <c r="E508" s="2">
        <f>Económico!E110</f>
        <v>1000</v>
      </c>
      <c r="F508" s="13">
        <f>Económico!F110</f>
        <v>500</v>
      </c>
      <c r="G508" s="27">
        <f t="shared" si="50"/>
        <v>500</v>
      </c>
      <c r="H508" s="23">
        <f t="shared" si="48"/>
        <v>1</v>
      </c>
    </row>
    <row r="509" spans="1:8" ht="12" customHeight="1">
      <c r="A509" s="11">
        <f>Económico!A133</f>
        <v>9311</v>
      </c>
      <c r="B509" s="11">
        <f>Económico!B133</f>
        <v>16000</v>
      </c>
      <c r="C509" s="59" t="str">
        <f>Económico!C133</f>
        <v>Admón. Financiera</v>
      </c>
      <c r="D509" s="59" t="str">
        <f>Económico!D133</f>
        <v>Seguridad Social</v>
      </c>
      <c r="E509" s="2">
        <f>Económico!E133</f>
        <v>160000</v>
      </c>
      <c r="F509" s="13">
        <f>Económico!F133</f>
        <v>160000</v>
      </c>
      <c r="G509" s="27">
        <f t="shared" si="50"/>
        <v>0</v>
      </c>
      <c r="H509" s="23">
        <f t="shared" si="48"/>
        <v>0</v>
      </c>
    </row>
    <row r="510" spans="1:8" ht="12" customHeight="1">
      <c r="A510" s="11">
        <f>Económico!A143</f>
        <v>9311</v>
      </c>
      <c r="B510" s="11">
        <f>Económico!B143</f>
        <v>16200</v>
      </c>
      <c r="C510" s="59" t="str">
        <f>Económico!C143</f>
        <v>Admón. Financiera</v>
      </c>
      <c r="D510" s="59" t="str">
        <f>Económico!D143</f>
        <v>Formación y Perfeccionamiento</v>
      </c>
      <c r="E510" s="2">
        <f>Económico!E143</f>
        <v>1000</v>
      </c>
      <c r="F510" s="13">
        <f>Económico!F143</f>
        <v>1000</v>
      </c>
      <c r="G510" s="27">
        <f t="shared" si="50"/>
        <v>0</v>
      </c>
      <c r="H510" s="23">
        <f t="shared" si="48"/>
        <v>0</v>
      </c>
    </row>
    <row r="511" spans="1:8" ht="12" customHeight="1">
      <c r="A511" s="11">
        <f>Económico!A269</f>
        <v>9311</v>
      </c>
      <c r="B511" s="11">
        <f>Económico!B269</f>
        <v>22602</v>
      </c>
      <c r="C511" s="59" t="str">
        <f>Económico!C269</f>
        <v>Admón. Financiera</v>
      </c>
      <c r="D511" s="59" t="str">
        <f>Económico!D269</f>
        <v>Gastos Diversos.- Publicidad y Propaganda</v>
      </c>
      <c r="E511" s="2">
        <f>Económico!E269</f>
        <v>1000</v>
      </c>
      <c r="F511" s="13">
        <f>Económico!F269</f>
        <v>1000</v>
      </c>
      <c r="G511" s="27">
        <f>E511-F511</f>
        <v>0</v>
      </c>
      <c r="H511" s="23">
        <f t="shared" si="48"/>
        <v>0</v>
      </c>
    </row>
    <row r="512" spans="1:8" ht="12" customHeight="1">
      <c r="A512" s="11">
        <f>Económico!A274</f>
        <v>9311</v>
      </c>
      <c r="B512" s="11">
        <f>Económico!B274</f>
        <v>22603</v>
      </c>
      <c r="C512" s="59" t="str">
        <f>Económico!C274</f>
        <v>Admón. Financiera</v>
      </c>
      <c r="D512" s="59" t="str">
        <f>Económico!D274</f>
        <v>Gastos Diversos.- Publicación en Diarios Oficiales</v>
      </c>
      <c r="E512" s="2">
        <f>Económico!E274</f>
        <v>1000</v>
      </c>
      <c r="F512" s="13">
        <f>Económico!F274</f>
        <v>1000</v>
      </c>
      <c r="G512" s="27">
        <f t="shared" si="50"/>
        <v>0</v>
      </c>
      <c r="H512" s="23">
        <f t="shared" si="48"/>
        <v>0</v>
      </c>
    </row>
    <row r="513" spans="1:8" ht="12" customHeight="1">
      <c r="A513" s="11">
        <f>Económico!A310</f>
        <v>9311</v>
      </c>
      <c r="B513" s="11">
        <f>Económico!B310</f>
        <v>22699</v>
      </c>
      <c r="C513" s="59" t="str">
        <f>Económico!C310</f>
        <v>Admón. Financiera</v>
      </c>
      <c r="D513" s="59" t="str">
        <f>Económico!D310</f>
        <v>Otros Gastos Diversos</v>
      </c>
      <c r="E513" s="2">
        <f>Económico!E310</f>
        <v>1000</v>
      </c>
      <c r="F513" s="13">
        <f>Económico!F310</f>
        <v>1000</v>
      </c>
      <c r="G513" s="27">
        <f>E513-F513</f>
        <v>0</v>
      </c>
      <c r="H513" s="23">
        <f t="shared" si="48"/>
        <v>0</v>
      </c>
    </row>
    <row r="514" spans="1:8" ht="12" customHeight="1">
      <c r="A514" s="11">
        <f>Económico!A337</f>
        <v>9311</v>
      </c>
      <c r="B514" s="11">
        <f>Económico!B337</f>
        <v>22706</v>
      </c>
      <c r="C514" s="59" t="str">
        <f>Económico!C337</f>
        <v>Admón. Financiera</v>
      </c>
      <c r="D514" s="59" t="str">
        <f>Económico!D337</f>
        <v>Trabajos de Inspección Tributaria</v>
      </c>
      <c r="E514" s="2">
        <f>Económico!E337</f>
        <v>100000</v>
      </c>
      <c r="F514" s="13">
        <f>Económico!F337</f>
        <v>100000</v>
      </c>
      <c r="G514" s="27">
        <f t="shared" si="50"/>
        <v>0</v>
      </c>
      <c r="H514" s="23">
        <f t="shared" si="48"/>
        <v>0</v>
      </c>
    </row>
    <row r="515" spans="1:8" ht="12" customHeight="1">
      <c r="A515" s="11">
        <f>Económico!A343</f>
        <v>9311</v>
      </c>
      <c r="B515" s="11">
        <f>Económico!B343</f>
        <v>22708</v>
      </c>
      <c r="C515" s="59" t="str">
        <f>Económico!C343</f>
        <v>Admón. Financiera</v>
      </c>
      <c r="D515" s="59" t="str">
        <f>Económico!D343</f>
        <v>Servicios de Recaudación (Consorcio de Tributos)</v>
      </c>
      <c r="E515" s="2">
        <f>Económico!E343</f>
        <v>900000</v>
      </c>
      <c r="F515" s="13">
        <f>Económico!F343</f>
        <v>900000</v>
      </c>
      <c r="G515" s="27">
        <f t="shared" si="50"/>
        <v>0</v>
      </c>
      <c r="H515" s="23">
        <f t="shared" si="48"/>
        <v>0</v>
      </c>
    </row>
    <row r="516" spans="1:8" ht="12" customHeight="1">
      <c r="A516" s="11">
        <f>Económico!A374</f>
        <v>9311</v>
      </c>
      <c r="B516" s="11">
        <f>Económico!B374</f>
        <v>23020</v>
      </c>
      <c r="C516" s="59" t="str">
        <f>Económico!C374</f>
        <v>Admón. Financiera</v>
      </c>
      <c r="D516" s="59" t="str">
        <f>Económico!D374</f>
        <v>Dietas del Personal</v>
      </c>
      <c r="E516" s="2">
        <f>Económico!E374</f>
        <v>500</v>
      </c>
      <c r="F516" s="13">
        <f>Económico!F374</f>
        <v>500</v>
      </c>
      <c r="G516" s="27">
        <f t="shared" si="50"/>
        <v>0</v>
      </c>
      <c r="H516" s="23">
        <f t="shared" si="48"/>
        <v>0</v>
      </c>
    </row>
    <row r="517" spans="1:8" ht="12" customHeight="1">
      <c r="A517" s="11">
        <f>Económico!A381</f>
        <v>9311</v>
      </c>
      <c r="B517" s="11">
        <f>Económico!B381</f>
        <v>23120</v>
      </c>
      <c r="C517" s="59" t="str">
        <f>Económico!C381</f>
        <v>Admón. Financiera</v>
      </c>
      <c r="D517" s="59" t="str">
        <f>Económico!D381</f>
        <v>Locomoción del Personal</v>
      </c>
      <c r="E517" s="2">
        <f>Económico!E381</f>
        <v>500</v>
      </c>
      <c r="F517" s="13">
        <f>Económico!F381</f>
        <v>500</v>
      </c>
      <c r="G517" s="27">
        <f t="shared" si="50"/>
        <v>0</v>
      </c>
      <c r="H517" s="23">
        <f t="shared" si="48"/>
        <v>0</v>
      </c>
    </row>
    <row r="518" spans="1:8" ht="12" customHeight="1">
      <c r="A518" s="217" t="s">
        <v>449</v>
      </c>
      <c r="B518" s="217"/>
      <c r="C518" s="217"/>
      <c r="D518" s="217"/>
      <c r="E518" s="4">
        <f>SUM(E497:E517)</f>
        <v>1879400</v>
      </c>
      <c r="F518" s="15">
        <f>SUM(F497:F517)</f>
        <v>1841700</v>
      </c>
      <c r="G518" s="28">
        <f t="shared" si="50"/>
        <v>37700</v>
      </c>
      <c r="H518" s="24">
        <f>(E518-F518)/F518</f>
        <v>0.02047021773361568</v>
      </c>
    </row>
    <row r="519" spans="1:8" ht="12" customHeight="1">
      <c r="A519" s="11">
        <f>Económico!A311</f>
        <v>9341</v>
      </c>
      <c r="B519" s="11">
        <f>Económico!B311</f>
        <v>22699</v>
      </c>
      <c r="C519" s="59" t="str">
        <f>Económico!C311</f>
        <v>Gestión de la Deuda</v>
      </c>
      <c r="D519" s="59" t="str">
        <f>Económico!D311</f>
        <v>Otros Gastos Diversos</v>
      </c>
      <c r="E519" s="2">
        <f>Económico!E311</f>
        <v>1000</v>
      </c>
      <c r="F519" s="13">
        <f>Económico!F311</f>
        <v>1000</v>
      </c>
      <c r="G519" s="27">
        <f>E519-F519</f>
        <v>0</v>
      </c>
      <c r="H519" s="23">
        <f t="shared" si="48"/>
        <v>0</v>
      </c>
    </row>
    <row r="520" spans="1:8" ht="12" customHeight="1">
      <c r="A520" s="11" t="str">
        <f>Económico!A402</f>
        <v>9341</v>
      </c>
      <c r="B520" s="11">
        <f>Económico!B402</f>
        <v>35200</v>
      </c>
      <c r="C520" s="59" t="str">
        <f>Económico!C402</f>
        <v>Gestión de la Deuda</v>
      </c>
      <c r="D520" s="59" t="str">
        <f>Económico!D402</f>
        <v>Intereses de Demora</v>
      </c>
      <c r="E520" s="2">
        <f>Económico!E402</f>
        <v>5000</v>
      </c>
      <c r="F520" s="13">
        <f>Económico!F402</f>
        <v>5000</v>
      </c>
      <c r="G520" s="27">
        <f t="shared" si="50"/>
        <v>0</v>
      </c>
      <c r="H520" s="23">
        <f t="shared" si="48"/>
        <v>0</v>
      </c>
    </row>
    <row r="521" spans="1:8" ht="12" customHeight="1">
      <c r="A521" s="11" t="str">
        <f>Económico!A403</f>
        <v>9341</v>
      </c>
      <c r="B521" s="11">
        <f>Económico!B403</f>
        <v>35900</v>
      </c>
      <c r="C521" s="59" t="str">
        <f>Económico!C403</f>
        <v>Gestión de la Deuda</v>
      </c>
      <c r="D521" s="59" t="str">
        <f>Económico!D403</f>
        <v>Otros Gastos Financieros</v>
      </c>
      <c r="E521" s="2">
        <f>Económico!E403</f>
        <v>1000</v>
      </c>
      <c r="F521" s="13">
        <f>Económico!F403</f>
        <v>1000</v>
      </c>
      <c r="G521" s="27">
        <f>E521-F521</f>
        <v>0</v>
      </c>
      <c r="H521" s="23">
        <f t="shared" si="48"/>
        <v>0</v>
      </c>
    </row>
    <row r="522" spans="1:8" ht="12" customHeight="1">
      <c r="A522" s="217" t="s">
        <v>443</v>
      </c>
      <c r="B522" s="217"/>
      <c r="C522" s="217"/>
      <c r="D522" s="217"/>
      <c r="E522" s="4">
        <f>SUM(E519:E521)</f>
        <v>7000</v>
      </c>
      <c r="F522" s="15">
        <f>SUM(F519:F521)</f>
        <v>7000</v>
      </c>
      <c r="G522" s="28">
        <f t="shared" si="50"/>
        <v>0</v>
      </c>
      <c r="H522" s="24">
        <f t="shared" si="48"/>
        <v>0</v>
      </c>
    </row>
    <row r="523" spans="1:8" ht="12" customHeight="1">
      <c r="A523" s="31">
        <f>Económico!A482</f>
        <v>9421</v>
      </c>
      <c r="B523" s="31">
        <f>Económico!B482</f>
        <v>76100</v>
      </c>
      <c r="C523" s="67" t="str">
        <f>Económico!C482</f>
        <v>Transf. Entid.Locales Territ.</v>
      </c>
      <c r="D523" s="67" t="str">
        <f>Económico!D482</f>
        <v>Cabildo Insular.- Planes de Cooperación Obras y otros</v>
      </c>
      <c r="E523" s="6">
        <f>Económico!E482</f>
        <v>236000</v>
      </c>
      <c r="F523" s="16">
        <f>Económico!F482</f>
        <v>123000</v>
      </c>
      <c r="G523" s="30">
        <f t="shared" si="50"/>
        <v>113000</v>
      </c>
      <c r="H523" s="43">
        <f>(E523-F523)/F523</f>
        <v>0.9186991869918699</v>
      </c>
    </row>
    <row r="524" spans="1:8" ht="12" customHeight="1">
      <c r="A524" s="217" t="s">
        <v>441</v>
      </c>
      <c r="B524" s="217"/>
      <c r="C524" s="217"/>
      <c r="D524" s="217"/>
      <c r="E524" s="4">
        <f>SUM(E523:E523)</f>
        <v>236000</v>
      </c>
      <c r="F524" s="15">
        <f>SUM(F523:F523)</f>
        <v>123000</v>
      </c>
      <c r="G524" s="28">
        <f>E524-F524</f>
        <v>113000</v>
      </c>
      <c r="H524" s="24">
        <f>(E524-F524)/F524</f>
        <v>0.9186991869918699</v>
      </c>
    </row>
    <row r="525" spans="1:8" ht="12" customHeight="1">
      <c r="A525" s="18">
        <f>Económico!A483</f>
        <v>9431</v>
      </c>
      <c r="B525" s="18">
        <f>Económico!B483</f>
        <v>76700</v>
      </c>
      <c r="C525" s="68" t="str">
        <f>Económico!C483</f>
        <v>Transf. Otras Entid.Locales</v>
      </c>
      <c r="D525" s="68" t="str">
        <f>Económico!D483</f>
        <v>Consorcio de El Rincón</v>
      </c>
      <c r="E525" s="8">
        <f>Económico!E483</f>
        <v>150000</v>
      </c>
      <c r="F525" s="14">
        <f>Económico!F483</f>
        <v>100000</v>
      </c>
      <c r="G525" s="29">
        <f>E525-F525</f>
        <v>50000</v>
      </c>
      <c r="H525" s="23">
        <f t="shared" si="48"/>
        <v>0.5</v>
      </c>
    </row>
    <row r="526" spans="1:8" ht="12" customHeight="1">
      <c r="A526" s="217" t="s">
        <v>441</v>
      </c>
      <c r="B526" s="217"/>
      <c r="C526" s="217"/>
      <c r="D526" s="217"/>
      <c r="E526" s="4">
        <f>SUM(E525:E525)</f>
        <v>150000</v>
      </c>
      <c r="F526" s="15">
        <f>SUM(F525:F525)</f>
        <v>100000</v>
      </c>
      <c r="G526" s="28">
        <f t="shared" si="50"/>
        <v>50000</v>
      </c>
      <c r="H526" s="24">
        <f>(E526-F526)/F526</f>
        <v>0.5</v>
      </c>
    </row>
    <row r="527" spans="1:8" ht="21" customHeight="1">
      <c r="A527" s="192" t="s">
        <v>135</v>
      </c>
      <c r="B527" s="216"/>
      <c r="C527" s="216"/>
      <c r="D527" s="193"/>
      <c r="E527" s="4">
        <f>E426+E483+E491+E518+E522+E526+E494+E496+E524</f>
        <v>8412200</v>
      </c>
      <c r="F527" s="15">
        <f>F426+F483+F491+F518+F522+F526+F494+F496+F524</f>
        <v>7839800</v>
      </c>
      <c r="G527" s="28">
        <f t="shared" si="50"/>
        <v>572400</v>
      </c>
      <c r="H527" s="24">
        <f t="shared" si="48"/>
        <v>0.07301206663435292</v>
      </c>
    </row>
    <row r="528" spans="1:8" ht="21" customHeight="1">
      <c r="A528" s="18"/>
      <c r="B528" s="18"/>
      <c r="C528" s="210" t="s">
        <v>134</v>
      </c>
      <c r="D528" s="212"/>
      <c r="E528" s="8"/>
      <c r="F528" s="14"/>
      <c r="G528" s="27"/>
      <c r="H528" s="25"/>
    </row>
    <row r="529" spans="1:8" ht="12.75" customHeight="1">
      <c r="A529" s="11" t="str">
        <f>Económico!A394</f>
        <v>0111</v>
      </c>
      <c r="B529" s="11">
        <f>Económico!B394</f>
        <v>31004</v>
      </c>
      <c r="C529" s="59" t="str">
        <f>Económico!C394</f>
        <v>Deuda Pública</v>
      </c>
      <c r="D529" s="59" t="str">
        <f>Económico!D394</f>
        <v>Intereses BBVA.- Préstamo 9545704705</v>
      </c>
      <c r="E529" s="2">
        <f>Económico!E394</f>
        <v>0</v>
      </c>
      <c r="F529" s="13">
        <f>Económico!F394</f>
        <v>1000</v>
      </c>
      <c r="G529" s="27">
        <f aca="true" t="shared" si="51" ref="G529:G536">E529-F529</f>
        <v>-1000</v>
      </c>
      <c r="H529" s="124">
        <f t="shared" si="48"/>
        <v>-1</v>
      </c>
    </row>
    <row r="530" spans="1:8" ht="12.75" customHeight="1">
      <c r="A530" s="11" t="str">
        <f>Económico!A395</f>
        <v>0111</v>
      </c>
      <c r="B530" s="11">
        <f>Económico!B395</f>
        <v>31005</v>
      </c>
      <c r="C530" s="59" t="str">
        <f>Económico!C395</f>
        <v>Deuda Pública</v>
      </c>
      <c r="D530" s="59" t="str">
        <f>Económico!D395</f>
        <v>Intereses BBVA.- Préstamo 9545793042</v>
      </c>
      <c r="E530" s="2">
        <f>Económico!E395</f>
        <v>0</v>
      </c>
      <c r="F530" s="13">
        <f>Económico!F395</f>
        <v>1000</v>
      </c>
      <c r="G530" s="27">
        <f t="shared" si="51"/>
        <v>-1000</v>
      </c>
      <c r="H530" s="124">
        <f t="shared" si="48"/>
        <v>-1</v>
      </c>
    </row>
    <row r="531" spans="1:8" ht="12.75" customHeight="1">
      <c r="A531" s="11" t="str">
        <f>Económico!A396</f>
        <v>0111</v>
      </c>
      <c r="B531" s="11">
        <f>Económico!B396</f>
        <v>31014</v>
      </c>
      <c r="C531" s="59" t="str">
        <f>Económico!C396</f>
        <v>Deuda Pública</v>
      </c>
      <c r="D531" s="59" t="str">
        <f>Económico!D396</f>
        <v>Intereses La Caixa.- Préstamo 31091868502</v>
      </c>
      <c r="E531" s="2">
        <f>Económico!E396</f>
        <v>0</v>
      </c>
      <c r="F531" s="13">
        <f>Económico!F396</f>
        <v>6000</v>
      </c>
      <c r="G531" s="27">
        <f>E531-F531</f>
        <v>-6000</v>
      </c>
      <c r="H531" s="124">
        <f t="shared" si="48"/>
        <v>-1</v>
      </c>
    </row>
    <row r="532" spans="1:8" ht="12.75" customHeight="1">
      <c r="A532" s="11" t="str">
        <f>Económico!A397</f>
        <v>0111</v>
      </c>
      <c r="B532" s="11">
        <f>Económico!B397</f>
        <v>31023</v>
      </c>
      <c r="C532" s="59" t="str">
        <f>Económico!C397</f>
        <v>Deuda Pública</v>
      </c>
      <c r="D532" s="59" t="str">
        <f>Económico!D397</f>
        <v>Intereses Banco Santander.- Préstamo 1030602382</v>
      </c>
      <c r="E532" s="2">
        <f>Económico!E397</f>
        <v>0</v>
      </c>
      <c r="F532" s="13">
        <f>Económico!F397</f>
        <v>1000</v>
      </c>
      <c r="G532" s="27">
        <f t="shared" si="51"/>
        <v>-1000</v>
      </c>
      <c r="H532" s="124">
        <f t="shared" si="48"/>
        <v>-1</v>
      </c>
    </row>
    <row r="533" spans="1:8" ht="12.75" customHeight="1">
      <c r="A533" s="11" t="str">
        <f>Económico!A398</f>
        <v>0111</v>
      </c>
      <c r="B533" s="11">
        <f>Económico!B398</f>
        <v>31030</v>
      </c>
      <c r="C533" s="59" t="str">
        <f>Económico!C398</f>
        <v>Deuda Pública</v>
      </c>
      <c r="D533" s="59" t="str">
        <f>Económico!D398</f>
        <v>Intereses Bankia (Cajamadrid)</v>
      </c>
      <c r="E533" s="2">
        <f>Económico!E398</f>
        <v>0</v>
      </c>
      <c r="F533" s="13">
        <f>Económico!F398</f>
        <v>5000</v>
      </c>
      <c r="G533" s="27">
        <f t="shared" si="51"/>
        <v>-5000</v>
      </c>
      <c r="H533" s="124">
        <f t="shared" si="48"/>
        <v>-1</v>
      </c>
    </row>
    <row r="534" spans="1:8" ht="12.75" customHeight="1">
      <c r="A534" s="11" t="str">
        <f>Económico!A399</f>
        <v>0111</v>
      </c>
      <c r="B534" s="11">
        <f>Económico!B399</f>
        <v>31040</v>
      </c>
      <c r="C534" s="59" t="str">
        <f>Económico!C399</f>
        <v>Deuda Pública</v>
      </c>
      <c r="D534" s="59" t="str">
        <f>Económico!D399</f>
        <v>Intereses Banca March</v>
      </c>
      <c r="E534" s="2">
        <f>Económico!E399</f>
        <v>0</v>
      </c>
      <c r="F534" s="13">
        <f>Económico!F399</f>
        <v>1000</v>
      </c>
      <c r="G534" s="27">
        <f t="shared" si="51"/>
        <v>-1000</v>
      </c>
      <c r="H534" s="124">
        <f t="shared" si="48"/>
        <v>-1</v>
      </c>
    </row>
    <row r="535" spans="1:8" ht="12.75" customHeight="1">
      <c r="A535" s="11" t="str">
        <f>Económico!A400</f>
        <v>0111</v>
      </c>
      <c r="B535" s="11">
        <f>Económico!B400</f>
        <v>31050</v>
      </c>
      <c r="C535" s="59" t="str">
        <f>Económico!C400</f>
        <v>Deuda Pública</v>
      </c>
      <c r="D535" s="59" t="str">
        <f>Económico!D400</f>
        <v>Intereses Bankia (Caja de Canarias)</v>
      </c>
      <c r="E535" s="2">
        <f>Económico!E400</f>
        <v>0</v>
      </c>
      <c r="F535" s="13">
        <f>Económico!F400</f>
        <v>1000</v>
      </c>
      <c r="G535" s="27">
        <f t="shared" si="51"/>
        <v>-1000</v>
      </c>
      <c r="H535" s="124">
        <f t="shared" si="48"/>
        <v>-1</v>
      </c>
    </row>
    <row r="536" spans="1:8" ht="12.75" customHeight="1">
      <c r="A536" s="31" t="str">
        <f>Económico!A401</f>
        <v>0111</v>
      </c>
      <c r="B536" s="31">
        <f>Económico!B401</f>
        <v>31090</v>
      </c>
      <c r="C536" s="67" t="str">
        <f>Económico!C401</f>
        <v>Deuda Pública</v>
      </c>
      <c r="D536" s="67" t="str">
        <f>Económico!D401</f>
        <v>Intereses Préstamos Nuevos</v>
      </c>
      <c r="E536" s="6">
        <f>Económico!E401</f>
        <v>0</v>
      </c>
      <c r="F536" s="16">
        <f>Económico!F401</f>
        <v>1000</v>
      </c>
      <c r="G536" s="30">
        <f t="shared" si="51"/>
        <v>-1000</v>
      </c>
      <c r="H536" s="126">
        <f t="shared" si="48"/>
        <v>-1</v>
      </c>
    </row>
    <row r="537" spans="1:8" ht="12.75" customHeight="1">
      <c r="A537" s="18" t="str">
        <f>Económico!A492</f>
        <v>0111</v>
      </c>
      <c r="B537" s="18">
        <f>Económico!B492</f>
        <v>91304</v>
      </c>
      <c r="C537" s="68" t="str">
        <f>Económico!C492</f>
        <v>Deuda Pública</v>
      </c>
      <c r="D537" s="68" t="str">
        <f>Económico!D492</f>
        <v>Amortización BBVA.- Préstamo 9545704705</v>
      </c>
      <c r="E537" s="8">
        <f>Económico!E492</f>
        <v>0</v>
      </c>
      <c r="F537" s="14">
        <f>Económico!F492</f>
        <v>150000</v>
      </c>
      <c r="G537" s="29">
        <f>E537-F537</f>
        <v>-150000</v>
      </c>
      <c r="H537" s="125">
        <f aca="true" t="shared" si="52" ref="H537:H542">(E537-F537)/F537</f>
        <v>-1</v>
      </c>
    </row>
    <row r="538" spans="1:8" ht="12.75" customHeight="1">
      <c r="A538" s="11" t="str">
        <f>Económico!A493</f>
        <v>0111</v>
      </c>
      <c r="B538" s="11">
        <f>Económico!B493</f>
        <v>91305</v>
      </c>
      <c r="C538" s="59" t="str">
        <f>Económico!C493</f>
        <v>Deuda Pública</v>
      </c>
      <c r="D538" s="59" t="str">
        <f>Económico!D493</f>
        <v>Amortización BBVA.- Préstamo 9545793042</v>
      </c>
      <c r="E538" s="2">
        <f>Económico!E493</f>
        <v>0</v>
      </c>
      <c r="F538" s="13">
        <f>Económico!F493</f>
        <v>81000</v>
      </c>
      <c r="G538" s="27">
        <f>E538-F538</f>
        <v>-81000</v>
      </c>
      <c r="H538" s="124">
        <f t="shared" si="52"/>
        <v>-1</v>
      </c>
    </row>
    <row r="539" spans="1:8" ht="12.75" customHeight="1">
      <c r="A539" s="11" t="str">
        <f>Económico!A494</f>
        <v>0111</v>
      </c>
      <c r="B539" s="11">
        <f>Económico!B494</f>
        <v>91314</v>
      </c>
      <c r="C539" s="59" t="str">
        <f>Económico!C494</f>
        <v>Deuda Pública</v>
      </c>
      <c r="D539" s="59" t="str">
        <f>Económico!D494</f>
        <v>Amortización La Caixa.- Préstamo 31091868502</v>
      </c>
      <c r="E539" s="2">
        <f>Económico!E494</f>
        <v>0</v>
      </c>
      <c r="F539" s="13">
        <f>Económico!F494</f>
        <v>111000</v>
      </c>
      <c r="G539" s="27">
        <f>E539-F539</f>
        <v>-111000</v>
      </c>
      <c r="H539" s="124">
        <f t="shared" si="52"/>
        <v>-1</v>
      </c>
    </row>
    <row r="540" spans="1:8" ht="12.75" customHeight="1">
      <c r="A540" s="11" t="str">
        <f>Económico!A495</f>
        <v>0111</v>
      </c>
      <c r="B540" s="11">
        <f>Económico!B495</f>
        <v>91323</v>
      </c>
      <c r="C540" s="59" t="str">
        <f>Económico!C495</f>
        <v>Deuda Pública</v>
      </c>
      <c r="D540" s="59" t="str">
        <f>Económico!D495</f>
        <v>Amortización Banco Santander.- Préstamo 1030602382</v>
      </c>
      <c r="E540" s="2">
        <f>Económico!E495</f>
        <v>0</v>
      </c>
      <c r="F540" s="13">
        <f>Económico!F495</f>
        <v>117000</v>
      </c>
      <c r="G540" s="27">
        <f>E540-F540</f>
        <v>-117000</v>
      </c>
      <c r="H540" s="124">
        <f t="shared" si="52"/>
        <v>-1</v>
      </c>
    </row>
    <row r="541" spans="1:8" ht="12.75" customHeight="1">
      <c r="A541" s="11" t="str">
        <f>Económico!A496</f>
        <v>0111</v>
      </c>
      <c r="B541" s="11">
        <f>Económico!B496</f>
        <v>91330</v>
      </c>
      <c r="C541" s="59" t="str">
        <f>Económico!C496</f>
        <v>Deuda Pública</v>
      </c>
      <c r="D541" s="59" t="str">
        <f>Económico!D496</f>
        <v>Amortización Bankia (Cajamadrid)</v>
      </c>
      <c r="E541" s="2">
        <f>Económico!E496</f>
        <v>0</v>
      </c>
      <c r="F541" s="13">
        <f>Económico!F496</f>
        <v>150000</v>
      </c>
      <c r="G541" s="27">
        <f aca="true" t="shared" si="53" ref="G541:G547">E541-F541</f>
        <v>-150000</v>
      </c>
      <c r="H541" s="124">
        <f t="shared" si="52"/>
        <v>-1</v>
      </c>
    </row>
    <row r="542" spans="1:8" ht="12.75" customHeight="1">
      <c r="A542" s="11" t="str">
        <f>Económico!A497</f>
        <v>0111</v>
      </c>
      <c r="B542" s="11">
        <f>Económico!B497</f>
        <v>91340</v>
      </c>
      <c r="C542" s="59" t="str">
        <f>Económico!C497</f>
        <v>Deuda Pública</v>
      </c>
      <c r="D542" s="59" t="str">
        <f>Económico!D497</f>
        <v>Amortización Banca March</v>
      </c>
      <c r="E542" s="2">
        <f>Económico!E497</f>
        <v>0</v>
      </c>
      <c r="F542" s="13">
        <f>Económico!F497</f>
        <v>87000</v>
      </c>
      <c r="G542" s="27">
        <f t="shared" si="53"/>
        <v>-87000</v>
      </c>
      <c r="H542" s="124">
        <f t="shared" si="52"/>
        <v>-1</v>
      </c>
    </row>
    <row r="543" spans="1:8" ht="12.75" customHeight="1">
      <c r="A543" s="31" t="str">
        <f>Económico!A498</f>
        <v>0111</v>
      </c>
      <c r="B543" s="31">
        <f>Económico!B498</f>
        <v>91350</v>
      </c>
      <c r="C543" s="67" t="str">
        <f>Económico!C498</f>
        <v>Deuda Pública</v>
      </c>
      <c r="D543" s="67" t="str">
        <f>Económico!D498</f>
        <v>Amortización Bankia (Caja de Canarias)</v>
      </c>
      <c r="E543" s="6">
        <f>Económico!E498</f>
        <v>0</v>
      </c>
      <c r="F543" s="16">
        <f>Económico!F498</f>
        <v>80000</v>
      </c>
      <c r="G543" s="30">
        <f>E543-F543</f>
        <v>-80000</v>
      </c>
      <c r="H543" s="126">
        <f>(E543-F543)/F543</f>
        <v>-1</v>
      </c>
    </row>
    <row r="544" spans="1:8" ht="12.75" customHeight="1">
      <c r="A544" s="217" t="s">
        <v>444</v>
      </c>
      <c r="B544" s="217"/>
      <c r="C544" s="217"/>
      <c r="D544" s="217"/>
      <c r="E544" s="4">
        <f>SUM(E529:E543)</f>
        <v>0</v>
      </c>
      <c r="F544" s="15">
        <f>SUM(F529:F543)</f>
        <v>793000</v>
      </c>
      <c r="G544" s="28">
        <f>E544-F544</f>
        <v>-793000</v>
      </c>
      <c r="H544" s="158">
        <f>(E544-F544)/F544</f>
        <v>-1</v>
      </c>
    </row>
    <row r="545" spans="1:8" ht="18.75" customHeight="1">
      <c r="A545" s="207" t="s">
        <v>136</v>
      </c>
      <c r="B545" s="207"/>
      <c r="C545" s="207"/>
      <c r="D545" s="207"/>
      <c r="E545" s="4">
        <f>E544</f>
        <v>0</v>
      </c>
      <c r="F545" s="15">
        <f>F544</f>
        <v>793000</v>
      </c>
      <c r="G545" s="28">
        <f t="shared" si="53"/>
        <v>-793000</v>
      </c>
      <c r="H545" s="158">
        <f>(E545-F545)/F545</f>
        <v>-1</v>
      </c>
    </row>
    <row r="546" spans="1:8" ht="12.75">
      <c r="A546" s="208"/>
      <c r="B546" s="208"/>
      <c r="C546" s="208"/>
      <c r="D546" s="208"/>
      <c r="E546" s="208"/>
      <c r="F546" s="208"/>
      <c r="G546" s="208"/>
      <c r="H546" s="208"/>
    </row>
    <row r="547" spans="1:8" ht="24.75" customHeight="1">
      <c r="A547" s="198" t="s">
        <v>2</v>
      </c>
      <c r="B547" s="206"/>
      <c r="C547" s="206"/>
      <c r="D547" s="199"/>
      <c r="E547" s="4">
        <f>E132+E217+E370+E408+E527+E545</f>
        <v>38726500</v>
      </c>
      <c r="F547" s="15">
        <f>F132+F217+F370+F408+F527+F545</f>
        <v>37649000</v>
      </c>
      <c r="G547" s="28">
        <f t="shared" si="53"/>
        <v>1077500</v>
      </c>
      <c r="H547" s="24">
        <f>(E547-F547)/F547</f>
        <v>0.02861961805094425</v>
      </c>
    </row>
    <row r="548" spans="1:8" ht="15" customHeight="1">
      <c r="A548" s="89"/>
      <c r="B548" s="89"/>
      <c r="C548" s="89"/>
      <c r="D548" s="89"/>
      <c r="E548" s="90"/>
      <c r="F548" s="90"/>
      <c r="G548" s="91"/>
      <c r="H548" s="92"/>
    </row>
    <row r="549" spans="4:6" ht="12.75">
      <c r="D549" s="46" t="s">
        <v>494</v>
      </c>
      <c r="E549" s="41">
        <f>E547-Económico!E501</f>
        <v>0</v>
      </c>
      <c r="F549" s="28">
        <f>F547-Económico!F501</f>
        <v>0</v>
      </c>
    </row>
  </sheetData>
  <sheetProtection/>
  <mergeCells count="74">
    <mergeCell ref="A143:D143"/>
    <mergeCell ref="A186:D186"/>
    <mergeCell ref="A190:D190"/>
    <mergeCell ref="A202:D202"/>
    <mergeCell ref="A197:D197"/>
    <mergeCell ref="A217:D217"/>
    <mergeCell ref="A380:D380"/>
    <mergeCell ref="A370:D370"/>
    <mergeCell ref="C371:D371"/>
    <mergeCell ref="A369:D369"/>
    <mergeCell ref="C218:E218"/>
    <mergeCell ref="A277:D277"/>
    <mergeCell ref="A280:D280"/>
    <mergeCell ref="A260:D260"/>
    <mergeCell ref="A31:D31"/>
    <mergeCell ref="A112:D112"/>
    <mergeCell ref="A1:H1"/>
    <mergeCell ref="A3:H3"/>
    <mergeCell ref="A2:H2"/>
    <mergeCell ref="A4:B5"/>
    <mergeCell ref="C4:D5"/>
    <mergeCell ref="G4:H4"/>
    <mergeCell ref="E4:E5"/>
    <mergeCell ref="F4:F5"/>
    <mergeCell ref="A518:D518"/>
    <mergeCell ref="A524:D524"/>
    <mergeCell ref="C6:D6"/>
    <mergeCell ref="A527:D527"/>
    <mergeCell ref="A401:D401"/>
    <mergeCell ref="A522:D522"/>
    <mergeCell ref="A408:D408"/>
    <mergeCell ref="A526:D526"/>
    <mergeCell ref="A426:D426"/>
    <mergeCell ref="A407:D407"/>
    <mergeCell ref="A547:D547"/>
    <mergeCell ref="A545:D545"/>
    <mergeCell ref="A546:H546"/>
    <mergeCell ref="C528:D528"/>
    <mergeCell ref="A544:D544"/>
    <mergeCell ref="A39:D39"/>
    <mergeCell ref="A79:D79"/>
    <mergeCell ref="A89:D89"/>
    <mergeCell ref="A131:D131"/>
    <mergeCell ref="A81:D81"/>
    <mergeCell ref="A76:D76"/>
    <mergeCell ref="A86:D86"/>
    <mergeCell ref="A42:D42"/>
    <mergeCell ref="A94:D94"/>
    <mergeCell ref="A496:D496"/>
    <mergeCell ref="A106:D106"/>
    <mergeCell ref="A100:D100"/>
    <mergeCell ref="A494:D494"/>
    <mergeCell ref="A238:D238"/>
    <mergeCell ref="A125:D125"/>
    <mergeCell ref="A483:D483"/>
    <mergeCell ref="A491:D491"/>
    <mergeCell ref="C409:D409"/>
    <mergeCell ref="C133:D133"/>
    <mergeCell ref="A305:D305"/>
    <mergeCell ref="A98:D98"/>
    <mergeCell ref="A103:D103"/>
    <mergeCell ref="A216:D216"/>
    <mergeCell ref="A397:D397"/>
    <mergeCell ref="A355:D355"/>
    <mergeCell ref="A132:D132"/>
    <mergeCell ref="A385:D385"/>
    <mergeCell ref="A312:D312"/>
    <mergeCell ref="A229:D229"/>
    <mergeCell ref="A206:D206"/>
    <mergeCell ref="A180:D180"/>
    <mergeCell ref="A135:D135"/>
    <mergeCell ref="A326:D326"/>
    <mergeCell ref="A271:D271"/>
    <mergeCell ref="A348:D348"/>
  </mergeCells>
  <printOptions horizontalCentered="1"/>
  <pageMargins left="0.5511811023622047" right="0.2755905511811024" top="0.33" bottom="0.47" header="0" footer="0.4"/>
  <pageSetup fitToHeight="10" fitToWidth="10" horizontalDpi="300" verticalDpi="300" orientation="landscape" paperSize="9" r:id="rId4"/>
  <rowBreaks count="21" manualBreakCount="21">
    <brk id="34" max="7" man="1"/>
    <brk id="63" max="7" man="1"/>
    <brk id="94" max="7" man="1"/>
    <brk id="125" max="7" man="1"/>
    <brk id="132" max="7" man="1"/>
    <brk id="161" max="7" man="1"/>
    <brk id="190" max="7" man="1"/>
    <brk id="217" max="7" man="1"/>
    <brk id="249" max="7" man="1"/>
    <brk id="277" max="7" man="1"/>
    <brk id="306" max="7" man="1"/>
    <brk id="336" max="7" man="1"/>
    <brk id="363" max="7" man="1"/>
    <brk id="370" max="7" man="1"/>
    <brk id="401" max="7" man="1"/>
    <brk id="408" max="7" man="1"/>
    <brk id="437" max="7" man="1"/>
    <brk id="465" max="7" man="1"/>
    <brk id="494" max="7" man="1"/>
    <brk id="522" max="7" man="1"/>
    <brk id="527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EMRISA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EMILIO RICO PEINADO</dc:creator>
  <cp:keywords/>
  <dc:description/>
  <cp:lastModifiedBy>Emilio Rico Peinado</cp:lastModifiedBy>
  <cp:lastPrinted>2017-10-10T10:43:43Z</cp:lastPrinted>
  <dcterms:created xsi:type="dcterms:W3CDTF">2001-10-22T17:39:58Z</dcterms:created>
  <dcterms:modified xsi:type="dcterms:W3CDTF">2017-11-09T12:01:44Z</dcterms:modified>
  <cp:category/>
  <cp:version/>
  <cp:contentType/>
  <cp:contentStatus/>
</cp:coreProperties>
</file>